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Coaching Folders\Student Material\Excel Docs\"/>
    </mc:Choice>
  </mc:AlternateContent>
  <xr:revisionPtr revIDLastSave="0" documentId="13_ncr:1_{96406271-9CBE-4B81-BE7C-88523CE434B2}" xr6:coauthVersionLast="47" xr6:coauthVersionMax="47" xr10:uidLastSave="{00000000-0000-0000-0000-000000000000}"/>
  <bookViews>
    <workbookView xWindow="-120" yWindow="-120" windowWidth="29040" windowHeight="15720" xr2:uid="{A66C1D28-FD74-49AE-B25F-8146279CA747}"/>
  </bookViews>
  <sheets>
    <sheet name="Cash Only" sheetId="2" r:id="rId1"/>
    <sheet name="Cash and static loan" sheetId="3" r:id="rId2"/>
    <sheet name="Cash and Incr loan  Con Tr" sheetId="5" r:id="rId3"/>
    <sheet name="Cash and Incr loan 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2" l="1"/>
  <c r="F2" i="5"/>
  <c r="H2" i="5" s="1"/>
  <c r="E10" i="2"/>
  <c r="E9" i="2"/>
  <c r="E8" i="2"/>
  <c r="F2" i="4"/>
  <c r="H2" i="4" s="1"/>
  <c r="H2" i="3"/>
  <c r="B3" i="3" s="1"/>
  <c r="F2" i="3"/>
  <c r="C3" i="2"/>
  <c r="C4" i="2" s="1"/>
  <c r="C5" i="2" s="1"/>
  <c r="C6" i="2" s="1"/>
  <c r="C7" i="2" s="1"/>
  <c r="C8" i="2" s="1"/>
  <c r="C9" i="2" s="1"/>
  <c r="C10" i="2" s="1"/>
  <c r="C11" i="2" s="1"/>
  <c r="C12" i="2" s="1"/>
  <c r="C13" i="2" s="1"/>
  <c r="C14" i="2" s="1"/>
  <c r="C15" i="2" s="1"/>
  <c r="C16" i="2" s="1"/>
  <c r="C17" i="2" s="1"/>
  <c r="E17" i="2" s="1"/>
  <c r="E11" i="2" l="1"/>
  <c r="E12" i="2"/>
  <c r="E13" i="2"/>
  <c r="E14" i="2"/>
  <c r="E3" i="2"/>
  <c r="E15" i="2"/>
  <c r="E4" i="2"/>
  <c r="E16" i="2"/>
  <c r="E5" i="2"/>
  <c r="E6" i="2"/>
  <c r="E7" i="2"/>
  <c r="F3" i="3"/>
  <c r="H3" i="3" s="1"/>
  <c r="B3" i="5"/>
  <c r="B3" i="4"/>
  <c r="B4" i="3" l="1"/>
  <c r="F3" i="5"/>
  <c r="H3" i="5" s="1"/>
  <c r="B4" i="5" s="1"/>
  <c r="F3" i="4"/>
  <c r="H3" i="4" s="1"/>
  <c r="B4" i="4" s="1"/>
  <c r="F4" i="3" l="1"/>
  <c r="H4" i="3" s="1"/>
  <c r="B5" i="3" s="1"/>
  <c r="F5" i="3" s="1"/>
  <c r="H5" i="3" s="1"/>
  <c r="F4" i="5"/>
  <c r="H4" i="5" s="1"/>
  <c r="F4" i="4"/>
  <c r="H4" i="4" s="1"/>
  <c r="B5" i="4" s="1"/>
  <c r="B5" i="5" l="1"/>
  <c r="F5" i="4"/>
  <c r="H5" i="4" s="1"/>
  <c r="B6" i="4" s="1"/>
  <c r="B6" i="3"/>
  <c r="F6" i="3" s="1"/>
  <c r="H6" i="3" s="1"/>
  <c r="F5" i="5" l="1"/>
  <c r="H5" i="5" s="1"/>
  <c r="B6" i="5" s="1"/>
  <c r="F6" i="4"/>
  <c r="H6" i="4" s="1"/>
  <c r="B7" i="4" s="1"/>
  <c r="B7" i="3"/>
  <c r="F6" i="5" l="1"/>
  <c r="H6" i="5" s="1"/>
  <c r="B7" i="5" s="1"/>
  <c r="F7" i="4"/>
  <c r="H7" i="4" s="1"/>
  <c r="B8" i="4" s="1"/>
  <c r="F7" i="3"/>
  <c r="H7" i="3" s="1"/>
  <c r="B8" i="3" s="1"/>
  <c r="F7" i="5" l="1"/>
  <c r="H7" i="5" s="1"/>
  <c r="B8" i="5" s="1"/>
  <c r="F8" i="4"/>
  <c r="H8" i="4" s="1"/>
  <c r="B9" i="4" s="1"/>
  <c r="F8" i="3"/>
  <c r="H8" i="3" s="1"/>
  <c r="B9" i="3" s="1"/>
  <c r="F8" i="5" l="1"/>
  <c r="H8" i="5" s="1"/>
  <c r="B9" i="5" s="1"/>
  <c r="F9" i="4"/>
  <c r="H9" i="4" s="1"/>
  <c r="B10" i="4" s="1"/>
  <c r="F9" i="3"/>
  <c r="H9" i="3" s="1"/>
  <c r="B10" i="3" s="1"/>
  <c r="F9" i="5" l="1"/>
  <c r="H9" i="5" s="1"/>
  <c r="B10" i="5" s="1"/>
  <c r="F10" i="4"/>
  <c r="H10" i="4" s="1"/>
  <c r="B11" i="4" s="1"/>
  <c r="F10" i="3"/>
  <c r="H10" i="3" s="1"/>
  <c r="B11" i="3" s="1"/>
  <c r="F10" i="5" l="1"/>
  <c r="H10" i="5" s="1"/>
  <c r="B11" i="5" s="1"/>
  <c r="F11" i="4"/>
  <c r="H11" i="4" s="1"/>
  <c r="B12" i="4" s="1"/>
  <c r="F11" i="3"/>
  <c r="H11" i="3" s="1"/>
  <c r="B12" i="3" s="1"/>
  <c r="F11" i="5" l="1"/>
  <c r="H11" i="5" s="1"/>
  <c r="B12" i="5" s="1"/>
  <c r="F12" i="4"/>
  <c r="H12" i="4" s="1"/>
  <c r="B13" i="4" s="1"/>
  <c r="F12" i="3"/>
  <c r="H12" i="3" s="1"/>
  <c r="B13" i="3" s="1"/>
  <c r="F12" i="5" l="1"/>
  <c r="H12" i="5" s="1"/>
  <c r="B13" i="5" s="1"/>
  <c r="F13" i="4"/>
  <c r="H13" i="4" s="1"/>
  <c r="B14" i="4" s="1"/>
  <c r="F13" i="3"/>
  <c r="H13" i="3" s="1"/>
  <c r="B14" i="3" s="1"/>
  <c r="F13" i="5" l="1"/>
  <c r="H13" i="5" s="1"/>
  <c r="B14" i="5" s="1"/>
  <c r="F14" i="4"/>
  <c r="H14" i="4" s="1"/>
  <c r="B15" i="4" s="1"/>
  <c r="F14" i="3"/>
  <c r="H14" i="3" s="1"/>
  <c r="B15" i="3" s="1"/>
  <c r="F14" i="5" l="1"/>
  <c r="H14" i="5" s="1"/>
  <c r="B15" i="5" s="1"/>
  <c r="F15" i="4"/>
  <c r="H15" i="4" s="1"/>
  <c r="B16" i="4" s="1"/>
  <c r="F16" i="4" s="1"/>
  <c r="H16" i="4" s="1"/>
  <c r="H19" i="4" s="1"/>
  <c r="F15" i="3"/>
  <c r="H15" i="3" s="1"/>
  <c r="B16" i="3" s="1"/>
  <c r="F15" i="5" l="1"/>
  <c r="H15" i="5" s="1"/>
  <c r="B16" i="5" s="1"/>
  <c r="F16" i="5" s="1"/>
  <c r="H16" i="5" s="1"/>
  <c r="H19" i="5" s="1"/>
  <c r="F16" i="3"/>
  <c r="H16" i="3" s="1"/>
  <c r="H19" i="3" s="1"/>
</calcChain>
</file>

<file path=xl/sharedStrings.xml><?xml version="1.0" encoding="utf-8"?>
<sst xmlns="http://schemas.openxmlformats.org/spreadsheetml/2006/main" count="90" uniqueCount="27">
  <si>
    <t>deal 1</t>
  </si>
  <si>
    <t>deal 2</t>
  </si>
  <si>
    <t>deal 3</t>
  </si>
  <si>
    <t>deal 4</t>
  </si>
  <si>
    <t>deal 5</t>
  </si>
  <si>
    <t>deal 6</t>
  </si>
  <si>
    <t>deal 7</t>
  </si>
  <si>
    <t>deal 8</t>
  </si>
  <si>
    <t>deal 9</t>
  </si>
  <si>
    <t>deal 10</t>
  </si>
  <si>
    <t>deal 11</t>
  </si>
  <si>
    <t>deal 12</t>
  </si>
  <si>
    <t>deal 13</t>
  </si>
  <si>
    <t>deal 14</t>
  </si>
  <si>
    <t>deal 15</t>
  </si>
  <si>
    <t>Loan</t>
  </si>
  <si>
    <t xml:space="preserve">Total Invested </t>
  </si>
  <si>
    <t>Profit</t>
  </si>
  <si>
    <t xml:space="preserve">Total Funds Invested </t>
  </si>
  <si>
    <t>Profit %</t>
  </si>
  <si>
    <t xml:space="preserve">Cash Invested </t>
  </si>
  <si>
    <t xml:space="preserve"> </t>
  </si>
  <si>
    <t>Gross Profit %</t>
  </si>
  <si>
    <t xml:space="preserve">GROSS PROFIT = </t>
  </si>
  <si>
    <t>Deals</t>
  </si>
  <si>
    <t>Start</t>
  </si>
  <si>
    <t>Profit 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</si>
</sst>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0" fontId="0" fillId="0" borderId="0" xfId="0" applyNumberFormat="1" applyAlignment="1">
      <alignment horizontal="center" vertical="center"/>
    </xf>
    <xf numFmtId="165" fontId="0" fillId="0" borderId="0" xfId="0" applyNumberFormat="1"/>
    <xf numFmtId="164" fontId="1" fillId="0" borderId="0" xfId="0" applyNumberFormat="1" applyFont="1" applyAlignment="1">
      <alignment horizontal="center" vertical="center" wrapText="1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164" fontId="1" fillId="3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right"/>
    </xf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CE5BF6-854F-4276-9F05-E6F6F37529F6}">
  <dimension ref="A1:J20"/>
  <sheetViews>
    <sheetView tabSelected="1" workbookViewId="0">
      <selection activeCell="E20" sqref="E20"/>
    </sheetView>
  </sheetViews>
  <sheetFormatPr defaultRowHeight="15" x14ac:dyDescent="0.25"/>
  <cols>
    <col min="2" max="2" width="3.140625" customWidth="1"/>
    <col min="3" max="3" width="13.85546875" style="2" bestFit="1" customWidth="1"/>
    <col min="4" max="4" width="26.7109375" customWidth="1"/>
    <col min="5" max="5" width="11.140625" style="3" customWidth="1"/>
    <col min="6" max="6" width="3.140625" customWidth="1"/>
    <col min="7" max="7" width="8.7109375" style="11"/>
    <col min="8" max="8" width="3.28515625" style="11" customWidth="1"/>
  </cols>
  <sheetData>
    <row r="1" spans="1:10" ht="36" customHeight="1" x14ac:dyDescent="0.25">
      <c r="A1" s="5" t="s">
        <v>24</v>
      </c>
      <c r="B1" s="5"/>
      <c r="C1" s="9" t="s">
        <v>18</v>
      </c>
      <c r="E1" s="5" t="s">
        <v>26</v>
      </c>
      <c r="F1" s="5"/>
      <c r="G1" s="5" t="s">
        <v>19</v>
      </c>
      <c r="H1" s="5"/>
      <c r="J1" s="5"/>
    </row>
    <row r="2" spans="1:10" x14ac:dyDescent="0.25">
      <c r="A2" t="s">
        <v>25</v>
      </c>
      <c r="C2" s="2">
        <v>100000</v>
      </c>
      <c r="E2" s="12"/>
      <c r="G2" s="10">
        <v>0.15</v>
      </c>
      <c r="H2" s="10"/>
    </row>
    <row r="3" spans="1:10" x14ac:dyDescent="0.25">
      <c r="A3" t="s">
        <v>0</v>
      </c>
      <c r="C3" s="2">
        <f>C2*(1+$G$2)</f>
        <v>114999.99999999999</v>
      </c>
      <c r="E3" s="2">
        <f>C3-C2</f>
        <v>14999.999999999985</v>
      </c>
    </row>
    <row r="4" spans="1:10" x14ac:dyDescent="0.25">
      <c r="A4" t="s">
        <v>1</v>
      </c>
      <c r="C4" s="2">
        <f t="shared" ref="C4:C17" si="0">C3*(1+$G$2)</f>
        <v>132249.99999999997</v>
      </c>
      <c r="E4" s="2">
        <f t="shared" ref="E4:E17" si="1">C4-C3</f>
        <v>17249.999999999985</v>
      </c>
    </row>
    <row r="5" spans="1:10" x14ac:dyDescent="0.25">
      <c r="A5" t="s">
        <v>2</v>
      </c>
      <c r="C5" s="2">
        <f t="shared" si="0"/>
        <v>152087.49999999994</v>
      </c>
      <c r="E5" s="2">
        <f t="shared" si="1"/>
        <v>19837.499999999971</v>
      </c>
    </row>
    <row r="6" spans="1:10" x14ac:dyDescent="0.25">
      <c r="A6" t="s">
        <v>3</v>
      </c>
      <c r="C6" s="2">
        <f t="shared" si="0"/>
        <v>174900.62499999991</v>
      </c>
      <c r="E6" s="2">
        <f t="shared" si="1"/>
        <v>22813.124999999971</v>
      </c>
    </row>
    <row r="7" spans="1:10" x14ac:dyDescent="0.25">
      <c r="A7" t="s">
        <v>4</v>
      </c>
      <c r="C7" s="2">
        <f t="shared" si="0"/>
        <v>201135.71874999988</v>
      </c>
      <c r="E7" s="2">
        <f t="shared" si="1"/>
        <v>26235.093749999971</v>
      </c>
    </row>
    <row r="8" spans="1:10" x14ac:dyDescent="0.25">
      <c r="A8" t="s">
        <v>5</v>
      </c>
      <c r="C8" s="2">
        <f t="shared" si="0"/>
        <v>231306.07656249986</v>
      </c>
      <c r="E8" s="2">
        <f t="shared" si="1"/>
        <v>30170.357812499977</v>
      </c>
    </row>
    <row r="9" spans="1:10" x14ac:dyDescent="0.25">
      <c r="A9" t="s">
        <v>6</v>
      </c>
      <c r="C9" s="2">
        <f t="shared" si="0"/>
        <v>266001.98804687482</v>
      </c>
      <c r="E9" s="2">
        <f t="shared" si="1"/>
        <v>34695.911484374956</v>
      </c>
    </row>
    <row r="10" spans="1:10" x14ac:dyDescent="0.25">
      <c r="A10" t="s">
        <v>7</v>
      </c>
      <c r="C10" s="2">
        <f t="shared" si="0"/>
        <v>305902.28625390603</v>
      </c>
      <c r="E10" s="2">
        <f t="shared" si="1"/>
        <v>39900.298207031214</v>
      </c>
    </row>
    <row r="11" spans="1:10" x14ac:dyDescent="0.25">
      <c r="A11" t="s">
        <v>8</v>
      </c>
      <c r="C11" s="2">
        <f t="shared" si="0"/>
        <v>351787.62919199193</v>
      </c>
      <c r="E11" s="2">
        <f t="shared" si="1"/>
        <v>45885.342938085902</v>
      </c>
    </row>
    <row r="12" spans="1:10" x14ac:dyDescent="0.25">
      <c r="A12" t="s">
        <v>9</v>
      </c>
      <c r="C12" s="2">
        <f t="shared" si="0"/>
        <v>404555.77357079071</v>
      </c>
      <c r="E12" s="2">
        <f t="shared" si="1"/>
        <v>52768.144378798781</v>
      </c>
    </row>
    <row r="13" spans="1:10" x14ac:dyDescent="0.25">
      <c r="A13" t="s">
        <v>10</v>
      </c>
      <c r="C13" s="2">
        <f t="shared" si="0"/>
        <v>465239.1396064093</v>
      </c>
      <c r="E13" s="2">
        <f t="shared" si="1"/>
        <v>60683.366035618586</v>
      </c>
    </row>
    <row r="14" spans="1:10" x14ac:dyDescent="0.25">
      <c r="A14" t="s">
        <v>11</v>
      </c>
      <c r="C14" s="2">
        <f t="shared" si="0"/>
        <v>535025.01054737065</v>
      </c>
      <c r="E14" s="2">
        <f t="shared" si="1"/>
        <v>69785.870940961351</v>
      </c>
    </row>
    <row r="15" spans="1:10" x14ac:dyDescent="0.25">
      <c r="A15" t="s">
        <v>12</v>
      </c>
      <c r="C15" s="2">
        <f t="shared" si="0"/>
        <v>615278.76212947618</v>
      </c>
      <c r="E15" s="2">
        <f t="shared" si="1"/>
        <v>80253.751582105528</v>
      </c>
    </row>
    <row r="16" spans="1:10" x14ac:dyDescent="0.25">
      <c r="A16" t="s">
        <v>13</v>
      </c>
      <c r="C16" s="2">
        <f t="shared" si="0"/>
        <v>707570.5764488976</v>
      </c>
      <c r="E16" s="2">
        <f t="shared" si="1"/>
        <v>92291.814319421421</v>
      </c>
    </row>
    <row r="17" spans="1:10" x14ac:dyDescent="0.25">
      <c r="A17" t="s">
        <v>14</v>
      </c>
      <c r="C17" s="2">
        <f t="shared" si="0"/>
        <v>813706.16291623213</v>
      </c>
      <c r="E17" s="2">
        <f t="shared" si="1"/>
        <v>106135.58646733453</v>
      </c>
    </row>
    <row r="18" spans="1:10" x14ac:dyDescent="0.25">
      <c r="J18" s="1" t="s">
        <v>21</v>
      </c>
    </row>
    <row r="19" spans="1:10" ht="15.75" thickBot="1" x14ac:dyDescent="0.3">
      <c r="A19" s="15" t="s">
        <v>23</v>
      </c>
      <c r="B19" s="15"/>
      <c r="C19" s="15"/>
      <c r="E19" s="14">
        <f>SUM(E3:E18)</f>
        <v>713706.16291623213</v>
      </c>
    </row>
    <row r="20" spans="1:10" ht="15.75" thickTop="1" x14ac:dyDescent="0.25"/>
  </sheetData>
  <mergeCells count="1">
    <mergeCell ref="A19:C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827FD-68F3-4028-AC33-E6FA2B142425}">
  <dimension ref="A1:L19"/>
  <sheetViews>
    <sheetView workbookViewId="0">
      <selection activeCell="O25" sqref="O24:O25"/>
    </sheetView>
  </sheetViews>
  <sheetFormatPr defaultRowHeight="15" x14ac:dyDescent="0.25"/>
  <cols>
    <col min="2" max="2" width="13.85546875" style="2" bestFit="1" customWidth="1"/>
    <col min="3" max="3" width="3.140625" customWidth="1"/>
    <col min="4" max="4" width="8.5703125" bestFit="1" customWidth="1"/>
    <col min="5" max="5" width="3.140625" customWidth="1"/>
    <col min="6" max="6" width="13.28515625" style="3" bestFit="1" customWidth="1"/>
    <col min="7" max="7" width="3.140625" style="3" customWidth="1"/>
    <col min="8" max="8" width="10.140625" style="3" bestFit="1" customWidth="1"/>
    <col min="9" max="9" width="3.140625" style="3" customWidth="1"/>
    <col min="10" max="10" width="8.7109375" style="3"/>
    <col min="11" max="11" width="10.85546875" bestFit="1" customWidth="1"/>
    <col min="12" max="12" width="9.7109375" bestFit="1" customWidth="1"/>
  </cols>
  <sheetData>
    <row r="1" spans="1:12" ht="36" customHeight="1" x14ac:dyDescent="0.25">
      <c r="B1" s="4" t="s">
        <v>20</v>
      </c>
      <c r="D1" s="5" t="s">
        <v>15</v>
      </c>
      <c r="E1" s="5"/>
      <c r="F1" s="5" t="s">
        <v>16</v>
      </c>
      <c r="G1" s="5"/>
      <c r="H1" s="5" t="s">
        <v>26</v>
      </c>
      <c r="I1" s="5"/>
      <c r="J1" s="6" t="s">
        <v>22</v>
      </c>
    </row>
    <row r="2" spans="1:12" x14ac:dyDescent="0.25">
      <c r="A2" t="s">
        <v>0</v>
      </c>
      <c r="B2" s="2">
        <v>100000</v>
      </c>
      <c r="D2" s="16">
        <v>400000</v>
      </c>
      <c r="E2" s="1"/>
      <c r="F2" s="2">
        <f>(D2+B2)</f>
        <v>500000</v>
      </c>
      <c r="G2" s="2"/>
      <c r="H2" s="2">
        <f>F2*$J$2</f>
        <v>75000</v>
      </c>
      <c r="I2" s="2"/>
      <c r="J2" s="7">
        <v>0.15</v>
      </c>
    </row>
    <row r="3" spans="1:12" x14ac:dyDescent="0.25">
      <c r="A3" t="s">
        <v>1</v>
      </c>
      <c r="B3" s="2">
        <f>B2+H2</f>
        <v>175000</v>
      </c>
      <c r="D3" s="16">
        <v>400000</v>
      </c>
      <c r="E3" s="1"/>
      <c r="F3" s="2">
        <f t="shared" ref="F3:F16" si="0">(D3+B3)</f>
        <v>575000</v>
      </c>
      <c r="G3" s="2"/>
      <c r="H3" s="2">
        <f>F3*$J$2</f>
        <v>86250</v>
      </c>
      <c r="I3" s="2"/>
    </row>
    <row r="4" spans="1:12" x14ac:dyDescent="0.25">
      <c r="A4" t="s">
        <v>2</v>
      </c>
      <c r="B4" s="2">
        <f>B3+H3</f>
        <v>261250</v>
      </c>
      <c r="D4" s="16">
        <v>400000</v>
      </c>
      <c r="E4" s="1"/>
      <c r="F4" s="2">
        <f t="shared" si="0"/>
        <v>661250</v>
      </c>
      <c r="G4" s="2"/>
      <c r="H4" s="2">
        <f t="shared" ref="H4:H15" si="1">F4*$J$2</f>
        <v>99187.5</v>
      </c>
      <c r="I4" s="2"/>
    </row>
    <row r="5" spans="1:12" x14ac:dyDescent="0.25">
      <c r="A5" t="s">
        <v>3</v>
      </c>
      <c r="B5" s="2">
        <f t="shared" ref="B5:B16" si="2">B4+H4</f>
        <v>360437.5</v>
      </c>
      <c r="D5" s="16">
        <v>400000</v>
      </c>
      <c r="E5" s="1"/>
      <c r="F5" s="2">
        <f t="shared" si="0"/>
        <v>760437.5</v>
      </c>
      <c r="G5" s="2"/>
      <c r="H5" s="2">
        <f t="shared" si="1"/>
        <v>114065.625</v>
      </c>
      <c r="I5" s="2"/>
    </row>
    <row r="6" spans="1:12" x14ac:dyDescent="0.25">
      <c r="A6" t="s">
        <v>4</v>
      </c>
      <c r="B6" s="2">
        <f t="shared" si="2"/>
        <v>474503.125</v>
      </c>
      <c r="D6" s="16">
        <v>400000</v>
      </c>
      <c r="E6" s="1"/>
      <c r="F6" s="2">
        <f t="shared" si="0"/>
        <v>874503.125</v>
      </c>
      <c r="G6" s="2"/>
      <c r="H6" s="2">
        <f t="shared" si="1"/>
        <v>131175.46875</v>
      </c>
      <c r="I6" s="2"/>
    </row>
    <row r="7" spans="1:12" x14ac:dyDescent="0.25">
      <c r="A7" t="s">
        <v>5</v>
      </c>
      <c r="B7" s="2">
        <f t="shared" si="2"/>
        <v>605678.59375</v>
      </c>
      <c r="D7" s="16">
        <v>400000</v>
      </c>
      <c r="E7" s="1"/>
      <c r="F7" s="2">
        <f t="shared" si="0"/>
        <v>1005678.59375</v>
      </c>
      <c r="G7" s="2"/>
      <c r="H7" s="2">
        <f t="shared" si="1"/>
        <v>150851.7890625</v>
      </c>
      <c r="I7" s="2"/>
    </row>
    <row r="8" spans="1:12" x14ac:dyDescent="0.25">
      <c r="A8" t="s">
        <v>6</v>
      </c>
      <c r="B8" s="2">
        <f t="shared" si="2"/>
        <v>756530.3828125</v>
      </c>
      <c r="D8" s="16">
        <v>400000</v>
      </c>
      <c r="E8" s="1"/>
      <c r="F8" s="2">
        <f t="shared" si="0"/>
        <v>1156530.3828125</v>
      </c>
      <c r="G8" s="2"/>
      <c r="H8" s="2">
        <f t="shared" si="1"/>
        <v>173479.55742187498</v>
      </c>
      <c r="I8" s="2"/>
    </row>
    <row r="9" spans="1:12" x14ac:dyDescent="0.25">
      <c r="A9" t="s">
        <v>7</v>
      </c>
      <c r="B9" s="2">
        <f t="shared" si="2"/>
        <v>930009.94023437495</v>
      </c>
      <c r="D9" s="16">
        <v>400000</v>
      </c>
      <c r="E9" s="1"/>
      <c r="F9" s="2">
        <f t="shared" si="0"/>
        <v>1330009.940234375</v>
      </c>
      <c r="G9" s="2"/>
      <c r="H9" s="2">
        <f t="shared" si="1"/>
        <v>199501.49103515624</v>
      </c>
      <c r="I9" s="2"/>
    </row>
    <row r="10" spans="1:12" x14ac:dyDescent="0.25">
      <c r="A10" t="s">
        <v>8</v>
      </c>
      <c r="B10" s="2">
        <f t="shared" si="2"/>
        <v>1129511.4312695311</v>
      </c>
      <c r="D10" s="16">
        <v>400000</v>
      </c>
      <c r="E10" s="1"/>
      <c r="F10" s="2">
        <f t="shared" si="0"/>
        <v>1529511.4312695311</v>
      </c>
      <c r="G10" s="2"/>
      <c r="H10" s="2">
        <f t="shared" si="1"/>
        <v>229426.71469042965</v>
      </c>
      <c r="I10" s="2"/>
    </row>
    <row r="11" spans="1:12" x14ac:dyDescent="0.25">
      <c r="A11" t="s">
        <v>9</v>
      </c>
      <c r="B11" s="2">
        <f t="shared" si="2"/>
        <v>1358938.1459599608</v>
      </c>
      <c r="D11" s="16">
        <v>400000</v>
      </c>
      <c r="E11" s="1"/>
      <c r="F11" s="2">
        <f t="shared" si="0"/>
        <v>1758938.1459599608</v>
      </c>
      <c r="G11" s="2"/>
      <c r="H11" s="2">
        <f t="shared" si="1"/>
        <v>263840.72189399408</v>
      </c>
      <c r="I11" s="2"/>
    </row>
    <row r="12" spans="1:12" x14ac:dyDescent="0.25">
      <c r="A12" t="s">
        <v>10</v>
      </c>
      <c r="B12" s="2">
        <f t="shared" si="2"/>
        <v>1622778.8678539549</v>
      </c>
      <c r="D12" s="16">
        <v>400000</v>
      </c>
      <c r="E12" s="1"/>
      <c r="F12" s="2">
        <f t="shared" si="0"/>
        <v>2022778.8678539549</v>
      </c>
      <c r="G12" s="2"/>
      <c r="H12" s="2">
        <f t="shared" si="1"/>
        <v>303416.83017809322</v>
      </c>
      <c r="I12" s="2"/>
    </row>
    <row r="13" spans="1:12" x14ac:dyDescent="0.25">
      <c r="A13" t="s">
        <v>11</v>
      </c>
      <c r="B13" s="2">
        <f t="shared" si="2"/>
        <v>1926195.6980320481</v>
      </c>
      <c r="D13" s="16">
        <v>400000</v>
      </c>
      <c r="E13" s="1"/>
      <c r="F13" s="2">
        <f t="shared" si="0"/>
        <v>2326195.6980320481</v>
      </c>
      <c r="G13" s="2"/>
      <c r="H13" s="2">
        <f t="shared" si="1"/>
        <v>348929.35470480722</v>
      </c>
      <c r="I13" s="2"/>
    </row>
    <row r="14" spans="1:12" x14ac:dyDescent="0.25">
      <c r="A14" t="s">
        <v>12</v>
      </c>
      <c r="B14" s="2">
        <f t="shared" si="2"/>
        <v>2275125.0527368551</v>
      </c>
      <c r="D14" s="16">
        <v>400000</v>
      </c>
      <c r="E14" s="1"/>
      <c r="F14" s="2">
        <f t="shared" si="0"/>
        <v>2675125.0527368551</v>
      </c>
      <c r="G14" s="2"/>
      <c r="H14" s="2">
        <f t="shared" si="1"/>
        <v>401268.75791052828</v>
      </c>
      <c r="I14" s="2"/>
    </row>
    <row r="15" spans="1:12" x14ac:dyDescent="0.25">
      <c r="A15" t="s">
        <v>13</v>
      </c>
      <c r="B15" s="2">
        <f t="shared" si="2"/>
        <v>2676393.8106473833</v>
      </c>
      <c r="D15" s="16">
        <v>400000</v>
      </c>
      <c r="E15" s="1"/>
      <c r="F15" s="2">
        <f t="shared" si="0"/>
        <v>3076393.8106473833</v>
      </c>
      <c r="G15" s="2"/>
      <c r="H15" s="2">
        <f t="shared" si="1"/>
        <v>461459.07159710751</v>
      </c>
      <c r="I15" s="2"/>
    </row>
    <row r="16" spans="1:12" x14ac:dyDescent="0.25">
      <c r="A16" t="s">
        <v>14</v>
      </c>
      <c r="B16" s="2">
        <f t="shared" si="2"/>
        <v>3137852.882244491</v>
      </c>
      <c r="D16" s="16">
        <v>400000</v>
      </c>
      <c r="E16" s="1"/>
      <c r="F16" s="2">
        <f t="shared" si="0"/>
        <v>3537852.882244491</v>
      </c>
      <c r="G16" s="2"/>
      <c r="H16" s="2">
        <f>F16*$J$2</f>
        <v>530677.93233667361</v>
      </c>
      <c r="I16" s="2"/>
      <c r="K16" s="8"/>
      <c r="L16" s="1" t="s">
        <v>21</v>
      </c>
    </row>
    <row r="19" spans="1:8" ht="15.75" thickBot="1" x14ac:dyDescent="0.3">
      <c r="A19" s="15" t="s">
        <v>23</v>
      </c>
      <c r="B19" s="15"/>
      <c r="C19" s="15"/>
      <c r="D19" s="15"/>
      <c r="E19" s="15"/>
      <c r="F19" s="15"/>
      <c r="H19" s="13">
        <f>SUM(H2:H16)</f>
        <v>3568530.8145811646</v>
      </c>
    </row>
  </sheetData>
  <mergeCells count="1">
    <mergeCell ref="A19:F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A81DD-0B06-4066-BF2D-9D2369A94CF4}">
  <dimension ref="A1:L19"/>
  <sheetViews>
    <sheetView workbookViewId="0">
      <selection activeCell="N10" sqref="N10"/>
    </sheetView>
  </sheetViews>
  <sheetFormatPr defaultRowHeight="15" x14ac:dyDescent="0.25"/>
  <cols>
    <col min="2" max="2" width="13.85546875" style="2" bestFit="1" customWidth="1"/>
    <col min="3" max="3" width="3.140625" customWidth="1"/>
    <col min="4" max="4" width="8.5703125" bestFit="1" customWidth="1"/>
    <col min="5" max="5" width="3.140625" customWidth="1"/>
    <col min="6" max="6" width="13.28515625" style="3" bestFit="1" customWidth="1"/>
    <col min="7" max="7" width="3.140625" style="3" customWidth="1"/>
    <col min="8" max="8" width="10.140625" style="3" bestFit="1" customWidth="1"/>
    <col min="9" max="9" width="3.140625" style="3" customWidth="1"/>
    <col min="10" max="10" width="8.7109375" style="3"/>
    <col min="11" max="11" width="10.85546875" bestFit="1" customWidth="1"/>
    <col min="12" max="12" width="9.7109375" bestFit="1" customWidth="1"/>
  </cols>
  <sheetData>
    <row r="1" spans="1:12" ht="36" customHeight="1" x14ac:dyDescent="0.25">
      <c r="A1" s="5" t="s">
        <v>24</v>
      </c>
      <c r="B1" s="4" t="s">
        <v>20</v>
      </c>
      <c r="D1" s="5" t="s">
        <v>15</v>
      </c>
      <c r="E1" s="5"/>
      <c r="F1" s="5" t="s">
        <v>16</v>
      </c>
      <c r="G1" s="5"/>
      <c r="H1" s="5" t="s">
        <v>17</v>
      </c>
      <c r="I1" s="5"/>
      <c r="J1" s="6" t="s">
        <v>22</v>
      </c>
    </row>
    <row r="2" spans="1:12" x14ac:dyDescent="0.25">
      <c r="A2" t="s">
        <v>0</v>
      </c>
      <c r="B2" s="2">
        <v>100000</v>
      </c>
      <c r="D2" s="16">
        <v>400000</v>
      </c>
      <c r="E2" s="1"/>
      <c r="F2" s="2">
        <f>(D2+B2)</f>
        <v>500000</v>
      </c>
      <c r="G2" s="2"/>
      <c r="H2" s="2">
        <f>F2*$J$2</f>
        <v>75000</v>
      </c>
      <c r="I2" s="2"/>
      <c r="J2" s="7">
        <v>0.15</v>
      </c>
    </row>
    <row r="3" spans="1:12" x14ac:dyDescent="0.25">
      <c r="A3" t="s">
        <v>1</v>
      </c>
      <c r="B3" s="2">
        <f>B2+H2</f>
        <v>175000</v>
      </c>
      <c r="D3" s="16">
        <v>400000</v>
      </c>
      <c r="E3" s="1"/>
      <c r="F3" s="2">
        <f t="shared" ref="F3:F16" si="0">(D3+B3)</f>
        <v>575000</v>
      </c>
      <c r="G3" s="2"/>
      <c r="H3" s="2">
        <f>F3*$J$2</f>
        <v>86250</v>
      </c>
      <c r="I3" s="2"/>
    </row>
    <row r="4" spans="1:12" x14ac:dyDescent="0.25">
      <c r="A4" t="s">
        <v>2</v>
      </c>
      <c r="B4" s="2">
        <f>B3+H3</f>
        <v>261250</v>
      </c>
      <c r="D4" s="16">
        <v>400000</v>
      </c>
      <c r="E4" s="1"/>
      <c r="F4" s="2">
        <f t="shared" si="0"/>
        <v>661250</v>
      </c>
      <c r="G4" s="2"/>
      <c r="H4" s="2">
        <f t="shared" ref="H4:H15" si="1">F4*$J$2</f>
        <v>99187.5</v>
      </c>
      <c r="I4" s="2"/>
    </row>
    <row r="5" spans="1:12" x14ac:dyDescent="0.25">
      <c r="A5" t="s">
        <v>3</v>
      </c>
      <c r="B5" s="2">
        <f t="shared" ref="B5:B16" si="2">B4+H4</f>
        <v>360437.5</v>
      </c>
      <c r="D5" s="16">
        <v>400000</v>
      </c>
      <c r="E5" s="1"/>
      <c r="F5" s="2">
        <f t="shared" si="0"/>
        <v>760437.5</v>
      </c>
      <c r="G5" s="2"/>
      <c r="H5" s="2">
        <f t="shared" si="1"/>
        <v>114065.625</v>
      </c>
      <c r="I5" s="2"/>
    </row>
    <row r="6" spans="1:12" x14ac:dyDescent="0.25">
      <c r="A6" t="s">
        <v>4</v>
      </c>
      <c r="B6" s="2">
        <f t="shared" si="2"/>
        <v>474503.125</v>
      </c>
      <c r="D6" s="16">
        <v>400000</v>
      </c>
      <c r="E6" s="1"/>
      <c r="F6" s="2">
        <f t="shared" si="0"/>
        <v>874503.125</v>
      </c>
      <c r="G6" s="2"/>
      <c r="H6" s="2">
        <f t="shared" si="1"/>
        <v>131175.46875</v>
      </c>
      <c r="I6" s="2"/>
    </row>
    <row r="7" spans="1:12" x14ac:dyDescent="0.25">
      <c r="A7" t="s">
        <v>5</v>
      </c>
      <c r="B7" s="2">
        <f t="shared" si="2"/>
        <v>605678.59375</v>
      </c>
      <c r="D7" s="16">
        <v>400000</v>
      </c>
      <c r="E7" s="1"/>
      <c r="F7" s="2">
        <f t="shared" si="0"/>
        <v>1005678.59375</v>
      </c>
      <c r="G7" s="2"/>
      <c r="H7" s="2">
        <f t="shared" si="1"/>
        <v>150851.7890625</v>
      </c>
      <c r="I7" s="2"/>
    </row>
    <row r="8" spans="1:12" x14ac:dyDescent="0.25">
      <c r="A8" t="s">
        <v>6</v>
      </c>
      <c r="B8" s="2">
        <f t="shared" si="2"/>
        <v>756530.3828125</v>
      </c>
      <c r="D8" s="1">
        <v>510000</v>
      </c>
      <c r="E8" s="1"/>
      <c r="F8" s="2">
        <f t="shared" si="0"/>
        <v>1266530.3828125</v>
      </c>
      <c r="G8" s="2"/>
      <c r="H8" s="2">
        <f t="shared" si="1"/>
        <v>189979.55742187498</v>
      </c>
      <c r="I8" s="2"/>
    </row>
    <row r="9" spans="1:12" x14ac:dyDescent="0.25">
      <c r="A9" t="s">
        <v>7</v>
      </c>
      <c r="B9" s="2">
        <f t="shared" si="2"/>
        <v>946509.94023437495</v>
      </c>
      <c r="D9" s="1">
        <v>520000</v>
      </c>
      <c r="E9" s="1"/>
      <c r="F9" s="2">
        <f t="shared" si="0"/>
        <v>1466509.940234375</v>
      </c>
      <c r="G9" s="2"/>
      <c r="H9" s="2">
        <f t="shared" si="1"/>
        <v>219976.49103515624</v>
      </c>
      <c r="I9" s="2"/>
    </row>
    <row r="10" spans="1:12" x14ac:dyDescent="0.25">
      <c r="A10" t="s">
        <v>8</v>
      </c>
      <c r="B10" s="2">
        <f t="shared" si="2"/>
        <v>1166486.4312695311</v>
      </c>
      <c r="D10" s="1">
        <v>540000</v>
      </c>
      <c r="E10" s="1"/>
      <c r="F10" s="2">
        <f t="shared" si="0"/>
        <v>1706486.4312695311</v>
      </c>
      <c r="G10" s="2"/>
      <c r="H10" s="2">
        <f t="shared" si="1"/>
        <v>255972.96469042965</v>
      </c>
      <c r="I10" s="2"/>
    </row>
    <row r="11" spans="1:12" x14ac:dyDescent="0.25">
      <c r="A11" t="s">
        <v>9</v>
      </c>
      <c r="B11" s="2">
        <f t="shared" si="2"/>
        <v>1422459.3959599608</v>
      </c>
      <c r="D11" s="1">
        <v>560000</v>
      </c>
      <c r="E11" s="1"/>
      <c r="F11" s="2">
        <f t="shared" si="0"/>
        <v>1982459.3959599608</v>
      </c>
      <c r="G11" s="2"/>
      <c r="H11" s="2">
        <f t="shared" si="1"/>
        <v>297368.90939399408</v>
      </c>
      <c r="I11" s="2"/>
    </row>
    <row r="12" spans="1:12" x14ac:dyDescent="0.25">
      <c r="A12" t="s">
        <v>10</v>
      </c>
      <c r="B12" s="2">
        <f t="shared" si="2"/>
        <v>1719828.3053539549</v>
      </c>
      <c r="D12" s="1">
        <v>580000</v>
      </c>
      <c r="E12" s="1"/>
      <c r="F12" s="2">
        <f t="shared" si="0"/>
        <v>2299828.3053539549</v>
      </c>
      <c r="G12" s="2"/>
      <c r="H12" s="2">
        <f t="shared" si="1"/>
        <v>344974.24580309325</v>
      </c>
      <c r="I12" s="2"/>
    </row>
    <row r="13" spans="1:12" x14ac:dyDescent="0.25">
      <c r="A13" t="s">
        <v>11</v>
      </c>
      <c r="B13" s="2">
        <f t="shared" si="2"/>
        <v>2064802.5511570482</v>
      </c>
      <c r="D13" s="1">
        <v>600000</v>
      </c>
      <c r="E13" s="1"/>
      <c r="F13" s="2">
        <f t="shared" si="0"/>
        <v>2664802.551157048</v>
      </c>
      <c r="G13" s="2"/>
      <c r="H13" s="2">
        <f t="shared" si="1"/>
        <v>399720.38267355721</v>
      </c>
      <c r="I13" s="2"/>
    </row>
    <row r="14" spans="1:12" x14ac:dyDescent="0.25">
      <c r="A14" t="s">
        <v>12</v>
      </c>
      <c r="B14" s="2">
        <f t="shared" si="2"/>
        <v>2464522.9338306054</v>
      </c>
      <c r="D14" s="1">
        <v>620000</v>
      </c>
      <c r="E14" s="1"/>
      <c r="F14" s="2">
        <f t="shared" si="0"/>
        <v>3084522.9338306054</v>
      </c>
      <c r="G14" s="2"/>
      <c r="H14" s="2">
        <f t="shared" si="1"/>
        <v>462678.44007459079</v>
      </c>
      <c r="I14" s="2"/>
    </row>
    <row r="15" spans="1:12" x14ac:dyDescent="0.25">
      <c r="A15" t="s">
        <v>13</v>
      </c>
      <c r="B15" s="2">
        <f t="shared" si="2"/>
        <v>2927201.3739051963</v>
      </c>
      <c r="D15" s="1">
        <v>640000</v>
      </c>
      <c r="E15" s="1"/>
      <c r="F15" s="2">
        <f t="shared" si="0"/>
        <v>3567201.3739051963</v>
      </c>
      <c r="G15" s="2"/>
      <c r="H15" s="2">
        <f t="shared" si="1"/>
        <v>535080.20608577947</v>
      </c>
      <c r="I15" s="2"/>
    </row>
    <row r="16" spans="1:12" x14ac:dyDescent="0.25">
      <c r="A16" t="s">
        <v>14</v>
      </c>
      <c r="B16" s="2">
        <f t="shared" si="2"/>
        <v>3462281.5799909756</v>
      </c>
      <c r="D16" s="1">
        <v>660000</v>
      </c>
      <c r="E16" s="1"/>
      <c r="F16" s="2">
        <f t="shared" si="0"/>
        <v>4122281.5799909756</v>
      </c>
      <c r="G16" s="2"/>
      <c r="H16" s="2">
        <f>F16*$J$2</f>
        <v>618342.23699864629</v>
      </c>
      <c r="I16" s="2"/>
      <c r="K16" s="8"/>
      <c r="L16" s="1" t="s">
        <v>21</v>
      </c>
    </row>
    <row r="17" spans="1:12" x14ac:dyDescent="0.25">
      <c r="D17" s="1"/>
      <c r="E17" s="1"/>
      <c r="F17" s="2"/>
      <c r="G17" s="2"/>
      <c r="H17" s="2"/>
      <c r="I17" s="2"/>
      <c r="K17" s="8"/>
      <c r="L17" s="1"/>
    </row>
    <row r="19" spans="1:12" s="3" customFormat="1" ht="15.75" thickBot="1" x14ac:dyDescent="0.3">
      <c r="A19" s="15" t="s">
        <v>23</v>
      </c>
      <c r="B19" s="15"/>
      <c r="C19" s="15"/>
      <c r="D19" s="15"/>
      <c r="E19" s="15"/>
      <c r="F19" s="15"/>
      <c r="H19" s="13">
        <f>SUM(H2:H16)</f>
        <v>3980623.8169896221</v>
      </c>
      <c r="K19"/>
      <c r="L19"/>
    </row>
  </sheetData>
  <mergeCells count="1">
    <mergeCell ref="A19:F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B4803-143D-4AC5-BA3C-DE4F6BEED94B}">
  <dimension ref="A1:L19"/>
  <sheetViews>
    <sheetView workbookViewId="0">
      <selection activeCell="K15" sqref="K15"/>
    </sheetView>
  </sheetViews>
  <sheetFormatPr defaultRowHeight="15" x14ac:dyDescent="0.25"/>
  <cols>
    <col min="2" max="2" width="13.85546875" style="2" bestFit="1" customWidth="1"/>
    <col min="3" max="3" width="3.140625" customWidth="1"/>
    <col min="4" max="4" width="8.28515625" bestFit="1" customWidth="1"/>
    <col min="5" max="5" width="3.140625" customWidth="1"/>
    <col min="6" max="6" width="13.28515625" style="3" bestFit="1" customWidth="1"/>
    <col min="7" max="7" width="3.140625" style="3" customWidth="1"/>
    <col min="8" max="8" width="10.140625" style="3" bestFit="1" customWidth="1"/>
    <col min="9" max="9" width="3.140625" style="3" customWidth="1"/>
    <col min="10" max="10" width="8.7109375" style="3"/>
    <col min="11" max="11" width="10.85546875" bestFit="1" customWidth="1"/>
    <col min="12" max="12" width="9.7109375" bestFit="1" customWidth="1"/>
  </cols>
  <sheetData>
    <row r="1" spans="1:12" ht="36" customHeight="1" x14ac:dyDescent="0.25">
      <c r="A1" s="5" t="s">
        <v>24</v>
      </c>
      <c r="B1" s="4" t="s">
        <v>20</v>
      </c>
      <c r="D1" s="5" t="s">
        <v>15</v>
      </c>
      <c r="E1" s="5"/>
      <c r="F1" s="5" t="s">
        <v>16</v>
      </c>
      <c r="G1" s="5"/>
      <c r="H1" s="5" t="s">
        <v>17</v>
      </c>
      <c r="I1" s="5"/>
      <c r="J1" s="6" t="s">
        <v>22</v>
      </c>
    </row>
    <row r="2" spans="1:12" x14ac:dyDescent="0.25">
      <c r="A2" t="s">
        <v>0</v>
      </c>
      <c r="B2" s="2">
        <v>100000</v>
      </c>
      <c r="D2" s="1">
        <v>400000</v>
      </c>
      <c r="E2" s="1"/>
      <c r="F2" s="2">
        <f>(D2+B2)</f>
        <v>500000</v>
      </c>
      <c r="G2" s="2"/>
      <c r="H2" s="2">
        <f>F2*$J$2</f>
        <v>75000</v>
      </c>
      <c r="I2" s="2"/>
      <c r="J2" s="7">
        <v>0.15</v>
      </c>
    </row>
    <row r="3" spans="1:12" x14ac:dyDescent="0.25">
      <c r="A3" t="s">
        <v>1</v>
      </c>
      <c r="B3" s="2">
        <f>B2+H2</f>
        <v>175000</v>
      </c>
      <c r="D3" s="1">
        <v>420000</v>
      </c>
      <c r="E3" s="1"/>
      <c r="F3" s="2">
        <f t="shared" ref="F3:F16" si="0">(D3+B3)</f>
        <v>595000</v>
      </c>
      <c r="G3" s="2"/>
      <c r="H3" s="2">
        <f>F3*$J$2</f>
        <v>89250</v>
      </c>
      <c r="I3" s="2"/>
    </row>
    <row r="4" spans="1:12" x14ac:dyDescent="0.25">
      <c r="A4" t="s">
        <v>2</v>
      </c>
      <c r="B4" s="2">
        <f>B3+H3</f>
        <v>264250</v>
      </c>
      <c r="D4" s="1">
        <v>440000</v>
      </c>
      <c r="E4" s="1"/>
      <c r="F4" s="2">
        <f t="shared" si="0"/>
        <v>704250</v>
      </c>
      <c r="G4" s="2"/>
      <c r="H4" s="2">
        <f t="shared" ref="H4:H15" si="1">F4*$J$2</f>
        <v>105637.5</v>
      </c>
      <c r="I4" s="2"/>
    </row>
    <row r="5" spans="1:12" x14ac:dyDescent="0.25">
      <c r="A5" t="s">
        <v>3</v>
      </c>
      <c r="B5" s="2">
        <f t="shared" ref="B5:B16" si="2">B4+H4</f>
        <v>369887.5</v>
      </c>
      <c r="D5" s="1">
        <v>460000</v>
      </c>
      <c r="E5" s="1"/>
      <c r="F5" s="2">
        <f t="shared" si="0"/>
        <v>829887.5</v>
      </c>
      <c r="G5" s="2"/>
      <c r="H5" s="2">
        <f t="shared" si="1"/>
        <v>124483.125</v>
      </c>
      <c r="I5" s="2"/>
    </row>
    <row r="6" spans="1:12" x14ac:dyDescent="0.25">
      <c r="A6" t="s">
        <v>4</v>
      </c>
      <c r="B6" s="2">
        <f t="shared" si="2"/>
        <v>494370.625</v>
      </c>
      <c r="D6" s="1">
        <v>480000</v>
      </c>
      <c r="E6" s="1"/>
      <c r="F6" s="2">
        <f t="shared" si="0"/>
        <v>974370.625</v>
      </c>
      <c r="G6" s="2"/>
      <c r="H6" s="2">
        <f t="shared" si="1"/>
        <v>146155.59375</v>
      </c>
      <c r="I6" s="2"/>
    </row>
    <row r="7" spans="1:12" x14ac:dyDescent="0.25">
      <c r="A7" t="s">
        <v>5</v>
      </c>
      <c r="B7" s="2">
        <f t="shared" si="2"/>
        <v>640526.21875</v>
      </c>
      <c r="D7" s="1">
        <v>500000</v>
      </c>
      <c r="E7" s="1"/>
      <c r="F7" s="2">
        <f t="shared" si="0"/>
        <v>1140526.21875</v>
      </c>
      <c r="G7" s="2"/>
      <c r="H7" s="2">
        <f t="shared" si="1"/>
        <v>171078.93281249999</v>
      </c>
      <c r="I7" s="2"/>
    </row>
    <row r="8" spans="1:12" x14ac:dyDescent="0.25">
      <c r="A8" t="s">
        <v>6</v>
      </c>
      <c r="B8" s="2">
        <f t="shared" si="2"/>
        <v>811605.15156250005</v>
      </c>
      <c r="D8" s="1">
        <v>510000</v>
      </c>
      <c r="E8" s="1"/>
      <c r="F8" s="2">
        <f t="shared" si="0"/>
        <v>1321605.1515625</v>
      </c>
      <c r="G8" s="2"/>
      <c r="H8" s="2">
        <f t="shared" si="1"/>
        <v>198240.772734375</v>
      </c>
      <c r="I8" s="2"/>
    </row>
    <row r="9" spans="1:12" x14ac:dyDescent="0.25">
      <c r="A9" t="s">
        <v>7</v>
      </c>
      <c r="B9" s="2">
        <f t="shared" si="2"/>
        <v>1009845.924296875</v>
      </c>
      <c r="D9" s="1">
        <v>520000</v>
      </c>
      <c r="E9" s="1"/>
      <c r="F9" s="2">
        <f t="shared" si="0"/>
        <v>1529845.924296875</v>
      </c>
      <c r="G9" s="2"/>
      <c r="H9" s="2">
        <f t="shared" si="1"/>
        <v>229476.88864453125</v>
      </c>
      <c r="I9" s="2"/>
    </row>
    <row r="10" spans="1:12" x14ac:dyDescent="0.25">
      <c r="A10" t="s">
        <v>8</v>
      </c>
      <c r="B10" s="2">
        <f t="shared" si="2"/>
        <v>1239322.8129414064</v>
      </c>
      <c r="D10" s="1">
        <v>540000</v>
      </c>
      <c r="E10" s="1"/>
      <c r="F10" s="2">
        <f t="shared" si="0"/>
        <v>1779322.8129414064</v>
      </c>
      <c r="G10" s="2"/>
      <c r="H10" s="2">
        <f t="shared" si="1"/>
        <v>266898.42194121092</v>
      </c>
      <c r="I10" s="2"/>
    </row>
    <row r="11" spans="1:12" x14ac:dyDescent="0.25">
      <c r="A11" t="s">
        <v>9</v>
      </c>
      <c r="B11" s="2">
        <f t="shared" si="2"/>
        <v>1506221.2348826174</v>
      </c>
      <c r="D11" s="1">
        <v>560000</v>
      </c>
      <c r="E11" s="1"/>
      <c r="F11" s="2">
        <f t="shared" si="0"/>
        <v>2066221.2348826174</v>
      </c>
      <c r="G11" s="2"/>
      <c r="H11" s="2">
        <f t="shared" si="1"/>
        <v>309933.18523239257</v>
      </c>
      <c r="I11" s="2"/>
    </row>
    <row r="12" spans="1:12" x14ac:dyDescent="0.25">
      <c r="A12" t="s">
        <v>10</v>
      </c>
      <c r="B12" s="2">
        <f t="shared" si="2"/>
        <v>1816154.4201150099</v>
      </c>
      <c r="D12" s="1">
        <v>580000</v>
      </c>
      <c r="E12" s="1"/>
      <c r="F12" s="2">
        <f t="shared" si="0"/>
        <v>2396154.4201150099</v>
      </c>
      <c r="G12" s="2"/>
      <c r="H12" s="2">
        <f t="shared" si="1"/>
        <v>359423.16301725147</v>
      </c>
      <c r="I12" s="2"/>
    </row>
    <row r="13" spans="1:12" x14ac:dyDescent="0.25">
      <c r="A13" t="s">
        <v>11</v>
      </c>
      <c r="B13" s="2">
        <f t="shared" si="2"/>
        <v>2175577.5831322614</v>
      </c>
      <c r="D13" s="1">
        <v>600000</v>
      </c>
      <c r="E13" s="1"/>
      <c r="F13" s="2">
        <f t="shared" si="0"/>
        <v>2775577.5831322614</v>
      </c>
      <c r="G13" s="2"/>
      <c r="H13" s="2">
        <f t="shared" si="1"/>
        <v>416336.63746983919</v>
      </c>
      <c r="I13" s="2"/>
    </row>
    <row r="14" spans="1:12" x14ac:dyDescent="0.25">
      <c r="A14" t="s">
        <v>12</v>
      </c>
      <c r="B14" s="2">
        <f t="shared" si="2"/>
        <v>2591914.2206021007</v>
      </c>
      <c r="D14" s="1">
        <v>620000</v>
      </c>
      <c r="E14" s="1"/>
      <c r="F14" s="2">
        <f t="shared" si="0"/>
        <v>3211914.2206021007</v>
      </c>
      <c r="G14" s="2"/>
      <c r="H14" s="2">
        <f t="shared" si="1"/>
        <v>481787.1330903151</v>
      </c>
      <c r="I14" s="2"/>
    </row>
    <row r="15" spans="1:12" x14ac:dyDescent="0.25">
      <c r="A15" t="s">
        <v>13</v>
      </c>
      <c r="B15" s="2">
        <f t="shared" si="2"/>
        <v>3073701.3536924156</v>
      </c>
      <c r="D15" s="1">
        <v>640000</v>
      </c>
      <c r="E15" s="1"/>
      <c r="F15" s="2">
        <f t="shared" si="0"/>
        <v>3713701.3536924156</v>
      </c>
      <c r="G15" s="2"/>
      <c r="H15" s="2">
        <f t="shared" si="1"/>
        <v>557055.20305386232</v>
      </c>
      <c r="I15" s="2"/>
    </row>
    <row r="16" spans="1:12" x14ac:dyDescent="0.25">
      <c r="A16" t="s">
        <v>14</v>
      </c>
      <c r="B16" s="2">
        <f t="shared" si="2"/>
        <v>3630756.556746278</v>
      </c>
      <c r="D16" s="1">
        <v>660000</v>
      </c>
      <c r="E16" s="1"/>
      <c r="F16" s="2">
        <f t="shared" si="0"/>
        <v>4290756.556746278</v>
      </c>
      <c r="G16" s="2"/>
      <c r="H16" s="2">
        <f>F16*$J$2</f>
        <v>643613.48351194162</v>
      </c>
      <c r="I16" s="2"/>
      <c r="K16" s="8"/>
      <c r="L16" s="1" t="s">
        <v>21</v>
      </c>
    </row>
    <row r="19" spans="1:8" ht="15.75" thickBot="1" x14ac:dyDescent="0.3">
      <c r="A19" s="15" t="s">
        <v>23</v>
      </c>
      <c r="B19" s="15"/>
      <c r="C19" s="15"/>
      <c r="D19" s="15"/>
      <c r="E19" s="15"/>
      <c r="F19" s="15"/>
      <c r="H19" s="13">
        <f>SUM(H2:H16)</f>
        <v>4174370.0402582195</v>
      </c>
    </row>
  </sheetData>
  <mergeCells count="1">
    <mergeCell ref="A19:F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Cash Only</vt:lpstr>
      <vt:lpstr>Cash and static loan</vt:lpstr>
      <vt:lpstr>Cash and Incr loan  Con Tr</vt:lpstr>
      <vt:lpstr>Cash and Incr loan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Sara Franks</cp:lastModifiedBy>
  <dcterms:created xsi:type="dcterms:W3CDTF">2025-03-19T02:54:44Z</dcterms:created>
  <dcterms:modified xsi:type="dcterms:W3CDTF">2025-03-30T02:41:09Z</dcterms:modified>
</cp:coreProperties>
</file>