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G:\My Drive\Coaching Folders\Student Material\Excel Docs\"/>
    </mc:Choice>
  </mc:AlternateContent>
  <xr:revisionPtr revIDLastSave="0" documentId="13_ncr:1_{E76E5F78-A5ED-4569-B95A-72F898F6A7D5}" xr6:coauthVersionLast="47" xr6:coauthVersionMax="47" xr10:uidLastSave="{00000000-0000-0000-0000-000000000000}"/>
  <bookViews>
    <workbookView xWindow="5400" yWindow="1560" windowWidth="21600" windowHeight="11295" firstSheet="1" activeTab="1" xr2:uid="{00000000-000D-0000-FFFF-FFFF00000000}"/>
  </bookViews>
  <sheets>
    <sheet name="TABLE" sheetId="6" state="hidden" r:id="rId1"/>
    <sheet name="DUE DILIGENCE FORM" sheetId="7" r:id="rId2"/>
    <sheet name=" EXPENSES CALCULATOR" sheetId="5" r:id="rId3"/>
  </sheets>
  <definedNames>
    <definedName name="_xlnm.Print_Area" localSheetId="2">' EXPENSES CALCULATOR'!$A$1:$G$70</definedName>
    <definedName name="_xlnm.Print_Area" localSheetId="1">'DUE DILIGENCE FORM'!$A$1:$C$34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9" roundtripDataSignature="AMtx7mj+Tg6GZSlzqsJxl6aA/qpMQpLK/A=="/>
    </ext>
  </extLst>
</workbook>
</file>

<file path=xl/calcChain.xml><?xml version="1.0" encoding="utf-8"?>
<calcChain xmlns="http://schemas.openxmlformats.org/spreadsheetml/2006/main">
  <c r="G53" i="5" l="1"/>
  <c r="F53" i="5"/>
  <c r="F56" i="5" s="1"/>
  <c r="F57" i="5" s="1"/>
  <c r="E53" i="5"/>
  <c r="E56" i="5" s="1"/>
  <c r="E57" i="5" s="1"/>
  <c r="D53" i="5"/>
  <c r="D56" i="5" s="1"/>
  <c r="D58" i="5" s="1"/>
  <c r="G56" i="5"/>
  <c r="C53" i="5"/>
  <c r="C56" i="5" s="1"/>
  <c r="C57" i="5" s="1"/>
  <c r="C34" i="5"/>
  <c r="D34" i="5"/>
  <c r="E34" i="5"/>
  <c r="G34" i="5"/>
  <c r="F34" i="5"/>
  <c r="C11" i="5"/>
  <c r="E16" i="5"/>
  <c r="E40" i="5" s="1"/>
  <c r="D16" i="5"/>
  <c r="D40" i="5" s="1"/>
  <c r="C16" i="5"/>
  <c r="C40" i="5" s="1"/>
  <c r="G16" i="5"/>
  <c r="F16" i="5"/>
  <c r="F58" i="5" l="1"/>
  <c r="F59" i="5" s="1"/>
  <c r="E58" i="5"/>
  <c r="E59" i="5" s="1"/>
  <c r="D57" i="5"/>
  <c r="G58" i="5"/>
  <c r="G59" i="5" s="1"/>
  <c r="G57" i="5"/>
  <c r="D59" i="5"/>
  <c r="C58" i="5"/>
  <c r="C59" i="5" s="1"/>
  <c r="C62" i="5"/>
  <c r="C63" i="5" s="1"/>
  <c r="C42" i="5"/>
  <c r="C43" i="5" s="1"/>
  <c r="C38" i="5"/>
  <c r="C35" i="5"/>
  <c r="F45" i="5"/>
  <c r="D38" i="5"/>
  <c r="G17" i="5"/>
  <c r="F17" i="5"/>
  <c r="F66" i="5" s="1"/>
  <c r="G38" i="5"/>
  <c r="G40" i="5"/>
  <c r="F38" i="5"/>
  <c r="G45" i="5"/>
  <c r="E38" i="5"/>
  <c r="E45" i="5"/>
  <c r="D17" i="5"/>
  <c r="C17" i="5"/>
  <c r="C66" i="5" s="1"/>
  <c r="E17" i="5"/>
  <c r="E66" i="5" s="1"/>
  <c r="F40" i="5"/>
  <c r="D45" i="5"/>
  <c r="C61" i="5" l="1"/>
  <c r="C60" i="5"/>
  <c r="G66" i="5"/>
  <c r="D66" i="5"/>
  <c r="C45" i="5"/>
  <c r="C47" i="5"/>
  <c r="C48" i="5" s="1"/>
  <c r="C67" i="5" l="1"/>
</calcChain>
</file>

<file path=xl/sharedStrings.xml><?xml version="1.0" encoding="utf-8"?>
<sst xmlns="http://schemas.openxmlformats.org/spreadsheetml/2006/main" count="231" uniqueCount="155">
  <si>
    <t>METRO</t>
  </si>
  <si>
    <t>NON METRO</t>
  </si>
  <si>
    <t xml:space="preserve"> </t>
  </si>
  <si>
    <t>A</t>
  </si>
  <si>
    <t>B</t>
  </si>
  <si>
    <t>C</t>
  </si>
  <si>
    <t>D</t>
  </si>
  <si>
    <t>E</t>
  </si>
  <si>
    <t>F</t>
  </si>
  <si>
    <t>Purchase Price / Current Value</t>
  </si>
  <si>
    <t>RENT DETAIL</t>
  </si>
  <si>
    <t>PROPERTY DETAIL</t>
  </si>
  <si>
    <t>PROPERTY MEASUREMENTS DETAILS</t>
  </si>
  <si>
    <t>Property 1</t>
  </si>
  <si>
    <t>RESIDENTAL SINGLE LET</t>
  </si>
  <si>
    <t>RESIDENTAL MULTI LET</t>
  </si>
  <si>
    <t>COMMERCIAL SINGLE LET</t>
  </si>
  <si>
    <t>COMMERCIAL MULTI LET</t>
  </si>
  <si>
    <t>BOARDING HOUSE</t>
  </si>
  <si>
    <t>APARTMENT</t>
  </si>
  <si>
    <t>TOWN HOUSE</t>
  </si>
  <si>
    <t>LEASE / SUBLEASE</t>
  </si>
  <si>
    <t>G</t>
  </si>
  <si>
    <t>LOAN DETAIL</t>
  </si>
  <si>
    <t>H</t>
  </si>
  <si>
    <t>J</t>
  </si>
  <si>
    <t>K</t>
  </si>
  <si>
    <t>L</t>
  </si>
  <si>
    <t>Weekly Rent Per Property $</t>
  </si>
  <si>
    <t>Number of Weeks Let Per Property $</t>
  </si>
  <si>
    <t>Council Rates  Per Property (Annual $)</t>
  </si>
  <si>
    <t>Water Rates Per Property (Annual $)</t>
  </si>
  <si>
    <t>Insurance Per Property (Annual $)</t>
  </si>
  <si>
    <t>Property Management  Per Property (Annual$)</t>
  </si>
  <si>
    <t>Repairs Per Property (Annual$)</t>
  </si>
  <si>
    <t>Strata Fees Per Property (Annual $)</t>
  </si>
  <si>
    <t>Sinking Fund Fees Per Property (Annual $)</t>
  </si>
  <si>
    <t>Licensing/Regulatory Fees Per Property (Annual $)</t>
  </si>
  <si>
    <t>Land Tax Per Property (Annual $)</t>
  </si>
  <si>
    <t>Other 1 Per Property (Annual $)</t>
  </si>
  <si>
    <t>Property 2</t>
  </si>
  <si>
    <t>Property 3</t>
  </si>
  <si>
    <t>Property 4</t>
  </si>
  <si>
    <t>Property 5</t>
  </si>
  <si>
    <t>M</t>
  </si>
  <si>
    <t>Other 2 Per Property (Annual $)</t>
  </si>
  <si>
    <t>`</t>
  </si>
  <si>
    <t>Electricity -Share Home/Airbnb (Annual$)</t>
  </si>
  <si>
    <t>Water Use - Share Home/Airbnb (Annual $)</t>
  </si>
  <si>
    <t>Internet - Share Home/Airbnb (Annual $)</t>
  </si>
  <si>
    <t>AIRBNB</t>
  </si>
  <si>
    <t>NRAS</t>
  </si>
  <si>
    <t>NDIS</t>
  </si>
  <si>
    <t>WA</t>
  </si>
  <si>
    <t>NSW</t>
  </si>
  <si>
    <t>ACT</t>
  </si>
  <si>
    <t>QLD</t>
  </si>
  <si>
    <t>VIC</t>
  </si>
  <si>
    <t>SA</t>
  </si>
  <si>
    <t>NT</t>
  </si>
  <si>
    <t>TAS</t>
  </si>
  <si>
    <t>Property Address</t>
  </si>
  <si>
    <t>N</t>
  </si>
  <si>
    <t>P</t>
  </si>
  <si>
    <t>R</t>
  </si>
  <si>
    <t>S</t>
  </si>
  <si>
    <t>T</t>
  </si>
  <si>
    <t xml:space="preserve">LVR% </t>
  </si>
  <si>
    <t>Council Rates  (Annual $)</t>
  </si>
  <si>
    <t>Water Rates  (Annual $)</t>
  </si>
  <si>
    <t>Insurance  (Annual $)</t>
  </si>
  <si>
    <t>Property Management   (Annual$)</t>
  </si>
  <si>
    <t>Repairs  (Annual$)</t>
  </si>
  <si>
    <t>Strata Fees  (Annual $)</t>
  </si>
  <si>
    <t>Sinking Fund Fees  (Annual $)</t>
  </si>
  <si>
    <t>Licensing/Regulatory Fees  (Annual $)</t>
  </si>
  <si>
    <t>Land Tax  (Annual $)</t>
  </si>
  <si>
    <t>Other 1  (Annual $)</t>
  </si>
  <si>
    <t>Other 2  (Annual $)</t>
  </si>
  <si>
    <t>TO BE PRINTED AND FILLED IN MANUALLY ONLY</t>
  </si>
  <si>
    <t>FILL IN THE YELLOW BOXES ONLY</t>
  </si>
  <si>
    <t>U</t>
  </si>
  <si>
    <t>Principal  &amp; Interest % Rate</t>
  </si>
  <si>
    <t>Interest Only % Rate</t>
  </si>
  <si>
    <t>No of Weeks Let Per Year</t>
  </si>
  <si>
    <t>V</t>
  </si>
  <si>
    <t>W</t>
  </si>
  <si>
    <t>X</t>
  </si>
  <si>
    <t>#1</t>
  </si>
  <si>
    <t>#2</t>
  </si>
  <si>
    <t>#3</t>
  </si>
  <si>
    <t>#4</t>
  </si>
  <si>
    <t>#6</t>
  </si>
  <si>
    <t>#8</t>
  </si>
  <si>
    <t>#7</t>
  </si>
  <si>
    <t>#9</t>
  </si>
  <si>
    <t>#10</t>
  </si>
  <si>
    <t>#11</t>
  </si>
  <si>
    <t>#13</t>
  </si>
  <si>
    <t>#14</t>
  </si>
  <si>
    <t>#15</t>
  </si>
  <si>
    <t>#16</t>
  </si>
  <si>
    <t>Numbers in RED denote important measures</t>
  </si>
  <si>
    <t>#5</t>
  </si>
  <si>
    <t>#12</t>
  </si>
  <si>
    <t>CASH FLOW DETAIL</t>
  </si>
  <si>
    <t>#17</t>
  </si>
  <si>
    <t>#18</t>
  </si>
  <si>
    <t>#19</t>
  </si>
  <si>
    <t>#20</t>
  </si>
  <si>
    <t>#21</t>
  </si>
  <si>
    <t>#22</t>
  </si>
  <si>
    <t>#23</t>
  </si>
  <si>
    <t>ONE COMPLETED SHEET FOR EACH PROPERTY</t>
  </si>
  <si>
    <t>© 2025 Michael &amp; Sara Franks</t>
  </si>
  <si>
    <t>Transfer the numbers manually from your printed sheet to the EXPENSES CALCULATOR</t>
  </si>
  <si>
    <t>State ( Select Drop Down)</t>
  </si>
  <si>
    <t>Location ( Select Drop Down)</t>
  </si>
  <si>
    <t>Property Type ( Select Drop Down)</t>
  </si>
  <si>
    <t>Purchase Price OR Current Value</t>
  </si>
  <si>
    <t>TOTAL PORTFOLIO VALUE $ (Calculated)</t>
  </si>
  <si>
    <t>GROSS RENT PER PROPERTY (Annual $) Calculated</t>
  </si>
  <si>
    <t>NET RENT PER PROPERTY (Annual $) Calculated</t>
  </si>
  <si>
    <t>Loan Amount Per Property $  - Calculated</t>
  </si>
  <si>
    <t>PORTFOLIO LOAN AMOUNT TOTAL $  - Calculated</t>
  </si>
  <si>
    <t>PORTFOLIO OVERALL LVR%  - Calculated</t>
  </si>
  <si>
    <t>NET RENT $   Per PORTFOLIO (Annual)  - Calculated</t>
  </si>
  <si>
    <t>NET RENTAL YIELD PER PORTFOLIO (Annual %)  - Calculated</t>
  </si>
  <si>
    <t>NET RENTAL YIELD %  Per Property (Annual)  - Calculated</t>
  </si>
  <si>
    <t>GROSS RENTAL YIELD PER PORTFOLIO (Annual %)  - Calculated</t>
  </si>
  <si>
    <t>GROSS RENT $   Per PORTFOLIO (Annual)  - Calculated</t>
  </si>
  <si>
    <t>GROSS RENTAL YIELD %  Per Property (Annual)  - Calculated</t>
  </si>
  <si>
    <t>EXPENSES TOTAL PER PORTFOLIO  - Calculated</t>
  </si>
  <si>
    <t>EXPENSES TOTAL PER PROPERTY  - Calculated</t>
  </si>
  <si>
    <t>PORTFOLIO CASH FLOW I/O TOTAL (Annual $)  - Calculated</t>
  </si>
  <si>
    <t>Expenses - % of the GROSS RENT Per Property (Annual)  - Calculated</t>
  </si>
  <si>
    <t>Property Type(see expenses Cal Headings)</t>
  </si>
  <si>
    <t>IO</t>
  </si>
  <si>
    <t>P&amp;I</t>
  </si>
  <si>
    <t>Loan Years</t>
  </si>
  <si>
    <t>Annual Cash Flow Per Property Calculated $</t>
  </si>
  <si>
    <t>Monthly Repayment Per Property Calculated $</t>
  </si>
  <si>
    <t>Annual Repayment Per Property Calculated $</t>
  </si>
  <si>
    <t>Loan Type ( Select  IO or P&amp;I from Drop Down)</t>
  </si>
  <si>
    <t>Interest Rate Per Property  (Select for Loan Type)%</t>
  </si>
  <si>
    <t>Loan Type ( IO or P&amp;I )</t>
  </si>
  <si>
    <t>DUE DILIGENCE FORM V250525</t>
  </si>
  <si>
    <t>EXPENSES CALCULATOR V250525</t>
  </si>
  <si>
    <t>Annual Loan Repayment for Portfolio Calculated $</t>
  </si>
  <si>
    <t>Interest Paid over the life of the Loan Whole Portfolio $</t>
  </si>
  <si>
    <t>Total Repayment Paid over the life of the Loan per property $</t>
  </si>
  <si>
    <t>Interest Paid over the life of the Loan per property $</t>
  </si>
  <si>
    <t>LVR% Per Property (Factor in Redraw amounts used for deposits, Stamps and Strategies)</t>
  </si>
  <si>
    <t>OPERATING EXPENSES DETAIL  - Complete all applicable boxes</t>
  </si>
  <si>
    <t>OPERATING EXPENSES DETAIL Complete all applicable boxes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</si>
</sst>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164" formatCode="&quot;$&quot;#,##0"/>
    <numFmt numFmtId="165" formatCode="&quot;$&quot;#,##0.00"/>
  </numFmts>
  <fonts count="17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414B52"/>
      <name val="Arial"/>
      <family val="2"/>
    </font>
    <font>
      <sz val="12"/>
      <color rgb="FF414B52"/>
      <name val="Arial"/>
      <family val="2"/>
    </font>
    <font>
      <sz val="12"/>
      <color theme="1"/>
      <name val="Calibri"/>
      <family val="2"/>
      <scheme val="minor"/>
    </font>
    <font>
      <b/>
      <u/>
      <sz val="12"/>
      <color rgb="FF414B52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u/>
      <sz val="18"/>
      <color rgb="FFFF0000"/>
      <name val="Arial"/>
      <family val="2"/>
    </font>
    <font>
      <b/>
      <u/>
      <sz val="18"/>
      <color rgb="FFFFFF00"/>
      <name val="Arial"/>
      <family val="2"/>
    </font>
    <font>
      <sz val="16"/>
      <color rgb="FFFF0000"/>
      <name val="Arial"/>
      <family val="2"/>
    </font>
    <font>
      <b/>
      <sz val="10"/>
      <color rgb="FF414B5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0000"/>
        <bgColor indexed="64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1"/>
  </cellStyleXfs>
  <cellXfs count="162">
    <xf numFmtId="0" fontId="0" fillId="0" borderId="0" xfId="0"/>
    <xf numFmtId="0" fontId="4" fillId="0" borderId="1" xfId="1"/>
    <xf numFmtId="0" fontId="5" fillId="3" borderId="5" xfId="1" applyFont="1" applyFill="1" applyBorder="1" applyAlignment="1">
      <alignment vertical="center"/>
    </xf>
    <xf numFmtId="0" fontId="5" fillId="3" borderId="6" xfId="1" applyFont="1" applyFill="1" applyBorder="1" applyAlignment="1">
      <alignment horizontal="center" vertical="center"/>
    </xf>
    <xf numFmtId="0" fontId="6" fillId="0" borderId="1" xfId="1" applyFont="1"/>
    <xf numFmtId="0" fontId="6" fillId="0" borderId="1" xfId="1" applyFont="1" applyAlignment="1">
      <alignment horizontal="center" vertical="center"/>
    </xf>
    <xf numFmtId="164" fontId="2" fillId="0" borderId="1" xfId="1" applyNumberFormat="1" applyFont="1" applyAlignment="1">
      <alignment horizontal="center" vertical="center"/>
    </xf>
    <xf numFmtId="0" fontId="4" fillId="0" borderId="1" xfId="1" applyAlignment="1">
      <alignment vertical="center"/>
    </xf>
    <xf numFmtId="165" fontId="7" fillId="0" borderId="1" xfId="1" applyNumberFormat="1" applyFont="1"/>
    <xf numFmtId="0" fontId="7" fillId="0" borderId="1" xfId="1" applyFont="1"/>
    <xf numFmtId="0" fontId="5" fillId="3" borderId="11" xfId="1" applyFont="1" applyFill="1" applyBorder="1" applyAlignment="1">
      <alignment vertical="center"/>
    </xf>
    <xf numFmtId="1" fontId="2" fillId="6" borderId="8" xfId="1" applyNumberFormat="1" applyFont="1" applyFill="1" applyBorder="1" applyAlignment="1">
      <alignment horizontal="center" vertical="center"/>
    </xf>
    <xf numFmtId="0" fontId="4" fillId="0" borderId="1" xfId="1" applyAlignment="1">
      <alignment horizontal="center"/>
    </xf>
    <xf numFmtId="3" fontId="2" fillId="4" borderId="12" xfId="1" applyNumberFormat="1" applyFont="1" applyFill="1" applyBorder="1" applyAlignment="1" applyProtection="1">
      <alignment horizontal="center" vertical="center"/>
      <protection locked="0"/>
    </xf>
    <xf numFmtId="164" fontId="7" fillId="0" borderId="1" xfId="1" applyNumberFormat="1" applyFont="1"/>
    <xf numFmtId="164" fontId="4" fillId="0" borderId="1" xfId="1" applyNumberFormat="1"/>
    <xf numFmtId="10" fontId="2" fillId="4" borderId="16" xfId="1" applyNumberFormat="1" applyFont="1" applyFill="1" applyBorder="1" applyAlignment="1" applyProtection="1">
      <alignment horizontal="center" vertical="center"/>
      <protection locked="0"/>
    </xf>
    <xf numFmtId="10" fontId="2" fillId="4" borderId="18" xfId="1" applyNumberFormat="1" applyFont="1" applyFill="1" applyBorder="1" applyAlignment="1" applyProtection="1">
      <alignment horizontal="center" vertical="center"/>
      <protection locked="0"/>
    </xf>
    <xf numFmtId="164" fontId="2" fillId="4" borderId="1" xfId="1" applyNumberFormat="1" applyFont="1" applyFill="1" applyAlignment="1" applyProtection="1">
      <alignment horizontal="center" vertical="center"/>
      <protection locked="0"/>
    </xf>
    <xf numFmtId="0" fontId="4" fillId="2" borderId="11" xfId="1" applyFill="1" applyBorder="1" applyAlignment="1">
      <alignment horizontal="center"/>
    </xf>
    <xf numFmtId="0" fontId="4" fillId="2" borderId="1" xfId="1" applyFill="1" applyAlignment="1">
      <alignment horizontal="center"/>
    </xf>
    <xf numFmtId="0" fontId="4" fillId="6" borderId="1" xfId="1" applyFill="1" applyAlignment="1">
      <alignment horizontal="center"/>
    </xf>
    <xf numFmtId="0" fontId="4" fillId="6" borderId="7" xfId="1" applyFill="1" applyBorder="1" applyAlignment="1">
      <alignment horizontal="center"/>
    </xf>
    <xf numFmtId="164" fontId="2" fillId="4" borderId="7" xfId="1" applyNumberFormat="1" applyFont="1" applyFill="1" applyBorder="1" applyAlignment="1" applyProtection="1">
      <alignment horizontal="center" vertical="center"/>
      <protection locked="0"/>
    </xf>
    <xf numFmtId="10" fontId="4" fillId="0" borderId="1" xfId="1" applyNumberFormat="1"/>
    <xf numFmtId="10" fontId="3" fillId="0" borderId="1" xfId="1" applyNumberFormat="1" applyFont="1" applyAlignment="1">
      <alignment vertical="center"/>
    </xf>
    <xf numFmtId="164" fontId="3" fillId="0" borderId="1" xfId="1" applyNumberFormat="1" applyFont="1" applyAlignment="1">
      <alignment vertical="center"/>
    </xf>
    <xf numFmtId="0" fontId="4" fillId="0" borderId="1" xfId="1" applyAlignment="1">
      <alignment horizontal="center" vertical="center"/>
    </xf>
    <xf numFmtId="0" fontId="3" fillId="0" borderId="8" xfId="1" applyFont="1" applyBorder="1" applyAlignment="1">
      <alignment horizontal="center"/>
    </xf>
    <xf numFmtId="164" fontId="2" fillId="4" borderId="16" xfId="1" applyNumberFormat="1" applyFont="1" applyFill="1" applyBorder="1" applyAlignment="1" applyProtection="1">
      <alignment horizontal="center" vertical="center"/>
      <protection locked="0"/>
    </xf>
    <xf numFmtId="164" fontId="2" fillId="4" borderId="17" xfId="1" applyNumberFormat="1" applyFont="1" applyFill="1" applyBorder="1" applyAlignment="1" applyProtection="1">
      <alignment horizontal="center" vertical="center"/>
      <protection locked="0"/>
    </xf>
    <xf numFmtId="164" fontId="2" fillId="4" borderId="18" xfId="1" applyNumberFormat="1" applyFont="1" applyFill="1" applyBorder="1" applyAlignment="1" applyProtection="1">
      <alignment horizontal="center" vertical="center"/>
      <protection locked="0"/>
    </xf>
    <xf numFmtId="164" fontId="2" fillId="4" borderId="23" xfId="1" applyNumberFormat="1" applyFont="1" applyFill="1" applyBorder="1" applyAlignment="1" applyProtection="1">
      <alignment horizontal="center" vertical="center"/>
      <protection locked="0"/>
    </xf>
    <xf numFmtId="164" fontId="2" fillId="4" borderId="24" xfId="1" applyNumberFormat="1" applyFont="1" applyFill="1" applyBorder="1" applyAlignment="1" applyProtection="1">
      <alignment horizontal="center" vertical="center"/>
      <protection locked="0"/>
    </xf>
    <xf numFmtId="164" fontId="2" fillId="4" borderId="25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7" borderId="7" xfId="1" applyFill="1" applyBorder="1" applyAlignment="1">
      <alignment horizontal="center"/>
    </xf>
    <xf numFmtId="0" fontId="12" fillId="8" borderId="6" xfId="1" applyFont="1" applyFill="1" applyBorder="1" applyAlignment="1">
      <alignment vertical="center"/>
    </xf>
    <xf numFmtId="0" fontId="5" fillId="3" borderId="8" xfId="1" applyFont="1" applyFill="1" applyBorder="1" applyAlignment="1">
      <alignment horizontal="center" vertical="center"/>
    </xf>
    <xf numFmtId="0" fontId="5" fillId="3" borderId="9" xfId="1" applyFont="1" applyFill="1" applyBorder="1" applyAlignment="1">
      <alignment horizontal="center" vertical="center"/>
    </xf>
    <xf numFmtId="164" fontId="1" fillId="4" borderId="9" xfId="1" applyNumberFormat="1" applyFont="1" applyFill="1" applyBorder="1" applyAlignment="1">
      <alignment horizontal="center" vertical="center"/>
    </xf>
    <xf numFmtId="0" fontId="11" fillId="4" borderId="16" xfId="1" applyFont="1" applyFill="1" applyBorder="1" applyAlignment="1" applyProtection="1">
      <alignment horizontal="center" vertical="center" wrapText="1"/>
      <protection locked="0"/>
    </xf>
    <xf numFmtId="165" fontId="7" fillId="0" borderId="1" xfId="1" applyNumberFormat="1" applyFont="1" applyAlignment="1">
      <alignment vertical="center"/>
    </xf>
    <xf numFmtId="0" fontId="7" fillId="0" borderId="1" xfId="1" applyFont="1" applyAlignment="1">
      <alignment vertical="center"/>
    </xf>
    <xf numFmtId="0" fontId="5" fillId="6" borderId="11" xfId="1" applyFont="1" applyFill="1" applyBorder="1" applyAlignment="1">
      <alignment vertical="center"/>
    </xf>
    <xf numFmtId="164" fontId="1" fillId="4" borderId="13" xfId="1" applyNumberFormat="1" applyFont="1" applyFill="1" applyBorder="1" applyAlignment="1">
      <alignment vertical="center"/>
    </xf>
    <xf numFmtId="164" fontId="1" fillId="4" borderId="28" xfId="1" applyNumberFormat="1" applyFont="1" applyFill="1" applyBorder="1" applyAlignment="1">
      <alignment vertical="center"/>
    </xf>
    <xf numFmtId="0" fontId="5" fillId="6" borderId="11" xfId="1" applyFont="1" applyFill="1" applyBorder="1" applyAlignment="1">
      <alignment horizontal="center" vertical="center"/>
    </xf>
    <xf numFmtId="164" fontId="2" fillId="6" borderId="7" xfId="1" applyNumberFormat="1" applyFont="1" applyFill="1" applyBorder="1" applyAlignment="1">
      <alignment vertical="center"/>
    </xf>
    <xf numFmtId="164" fontId="1" fillId="4" borderId="26" xfId="1" applyNumberFormat="1" applyFont="1" applyFill="1" applyBorder="1" applyAlignment="1">
      <alignment horizontal="center" vertical="center"/>
    </xf>
    <xf numFmtId="0" fontId="5" fillId="8" borderId="6" xfId="1" applyFont="1" applyFill="1" applyBorder="1" applyAlignment="1">
      <alignment horizontal="center" vertical="center"/>
    </xf>
    <xf numFmtId="0" fontId="5" fillId="8" borderId="6" xfId="1" applyFont="1" applyFill="1" applyBorder="1" applyAlignment="1">
      <alignment vertical="center"/>
    </xf>
    <xf numFmtId="164" fontId="9" fillId="8" borderId="6" xfId="1" applyNumberFormat="1" applyFont="1" applyFill="1" applyBorder="1" applyAlignment="1">
      <alignment horizontal="center" vertical="center"/>
    </xf>
    <xf numFmtId="164" fontId="3" fillId="8" borderId="9" xfId="1" applyNumberFormat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vertical="center"/>
    </xf>
    <xf numFmtId="10" fontId="3" fillId="8" borderId="6" xfId="1" applyNumberFormat="1" applyFont="1" applyFill="1" applyBorder="1" applyAlignment="1">
      <alignment horizontal="center" vertical="center"/>
    </xf>
    <xf numFmtId="0" fontId="11" fillId="4" borderId="29" xfId="1" applyFont="1" applyFill="1" applyBorder="1" applyAlignment="1" applyProtection="1">
      <alignment horizontal="center" vertical="center" wrapText="1"/>
      <protection locked="0"/>
    </xf>
    <xf numFmtId="0" fontId="4" fillId="7" borderId="26" xfId="1" applyFill="1" applyBorder="1" applyAlignment="1">
      <alignment horizontal="center"/>
    </xf>
    <xf numFmtId="0" fontId="11" fillId="4" borderId="30" xfId="1" applyFont="1" applyFill="1" applyBorder="1" applyAlignment="1" applyProtection="1">
      <alignment horizontal="center" vertical="center" wrapText="1"/>
      <protection locked="0"/>
    </xf>
    <xf numFmtId="0" fontId="11" fillId="4" borderId="31" xfId="1" applyFont="1" applyFill="1" applyBorder="1" applyAlignment="1" applyProtection="1">
      <alignment horizontal="center" vertical="center" wrapText="1"/>
      <protection locked="0"/>
    </xf>
    <xf numFmtId="0" fontId="11" fillId="4" borderId="32" xfId="1" applyFont="1" applyFill="1" applyBorder="1" applyAlignment="1" applyProtection="1">
      <alignment horizontal="center" vertical="center"/>
      <protection locked="0"/>
    </xf>
    <xf numFmtId="0" fontId="11" fillId="4" borderId="33" xfId="1" applyFont="1" applyFill="1" applyBorder="1" applyAlignment="1" applyProtection="1">
      <alignment horizontal="center" vertical="center"/>
      <protection locked="0"/>
    </xf>
    <xf numFmtId="0" fontId="11" fillId="4" borderId="34" xfId="1" applyFont="1" applyFill="1" applyBorder="1" applyAlignment="1" applyProtection="1">
      <alignment horizontal="center" vertical="center"/>
      <protection locked="0"/>
    </xf>
    <xf numFmtId="0" fontId="5" fillId="3" borderId="8" xfId="1" applyFont="1" applyFill="1" applyBorder="1" applyAlignment="1">
      <alignment vertical="center"/>
    </xf>
    <xf numFmtId="0" fontId="4" fillId="6" borderId="11" xfId="1" applyFill="1" applyBorder="1"/>
    <xf numFmtId="0" fontId="4" fillId="6" borderId="1" xfId="1" applyFill="1" applyAlignment="1">
      <alignment horizontal="center" vertical="center"/>
    </xf>
    <xf numFmtId="0" fontId="4" fillId="6" borderId="7" xfId="1" applyFill="1" applyBorder="1"/>
    <xf numFmtId="0" fontId="5" fillId="3" borderId="14" xfId="1" applyFont="1" applyFill="1" applyBorder="1" applyAlignment="1">
      <alignment horizontal="center" vertical="center"/>
    </xf>
    <xf numFmtId="0" fontId="8" fillId="3" borderId="14" xfId="1" applyFont="1" applyFill="1" applyBorder="1" applyAlignment="1">
      <alignment horizontal="center" vertical="center"/>
    </xf>
    <xf numFmtId="0" fontId="5" fillId="5" borderId="1" xfId="1" applyFont="1" applyFill="1" applyAlignment="1">
      <alignment horizontal="center" vertical="center"/>
    </xf>
    <xf numFmtId="0" fontId="5" fillId="3" borderId="2" xfId="1" applyFont="1" applyFill="1" applyBorder="1" applyAlignment="1">
      <alignment vertical="center"/>
    </xf>
    <xf numFmtId="164" fontId="2" fillId="4" borderId="36" xfId="1" applyNumberFormat="1" applyFont="1" applyFill="1" applyBorder="1" applyAlignment="1" applyProtection="1">
      <alignment horizontal="center" vertical="center"/>
      <protection locked="0"/>
    </xf>
    <xf numFmtId="164" fontId="3" fillId="0" borderId="32" xfId="1" applyNumberFormat="1" applyFont="1" applyBorder="1" applyAlignment="1">
      <alignment horizontal="center" vertical="center"/>
    </xf>
    <xf numFmtId="164" fontId="3" fillId="0" borderId="33" xfId="1" applyNumberFormat="1" applyFont="1" applyBorder="1" applyAlignment="1">
      <alignment horizontal="center" vertical="center"/>
    </xf>
    <xf numFmtId="164" fontId="3" fillId="0" borderId="34" xfId="1" applyNumberFormat="1" applyFont="1" applyBorder="1" applyAlignment="1">
      <alignment horizontal="center" vertical="center"/>
    </xf>
    <xf numFmtId="164" fontId="9" fillId="5" borderId="1" xfId="1" applyNumberFormat="1" applyFont="1" applyFill="1" applyAlignment="1">
      <alignment horizontal="center" vertical="center"/>
    </xf>
    <xf numFmtId="0" fontId="5" fillId="5" borderId="1" xfId="1" applyFont="1" applyFill="1" applyAlignment="1">
      <alignment vertical="center"/>
    </xf>
    <xf numFmtId="164" fontId="2" fillId="5" borderId="1" xfId="1" applyNumberFormat="1" applyFont="1" applyFill="1" applyAlignment="1" applyProtection="1">
      <alignment horizontal="center" vertical="center"/>
      <protection locked="0"/>
    </xf>
    <xf numFmtId="0" fontId="4" fillId="6" borderId="37" xfId="1" applyFill="1" applyBorder="1"/>
    <xf numFmtId="0" fontId="4" fillId="6" borderId="38" xfId="1" applyFill="1" applyBorder="1"/>
    <xf numFmtId="0" fontId="4" fillId="6" borderId="39" xfId="1" applyFill="1" applyBorder="1"/>
    <xf numFmtId="9" fontId="2" fillId="4" borderId="21" xfId="1" applyNumberFormat="1" applyFont="1" applyFill="1" applyBorder="1" applyAlignment="1" applyProtection="1">
      <alignment horizontal="center" vertical="center"/>
      <protection locked="0"/>
    </xf>
    <xf numFmtId="9" fontId="2" fillId="4" borderId="22" xfId="1" applyNumberFormat="1" applyFont="1" applyFill="1" applyBorder="1" applyAlignment="1" applyProtection="1">
      <alignment horizontal="center" vertical="center"/>
      <protection locked="0"/>
    </xf>
    <xf numFmtId="10" fontId="9" fillId="5" borderId="1" xfId="1" applyNumberFormat="1" applyFont="1" applyFill="1" applyAlignment="1">
      <alignment horizontal="center" vertical="center"/>
    </xf>
    <xf numFmtId="6" fontId="3" fillId="8" borderId="6" xfId="1" applyNumberFormat="1" applyFont="1" applyFill="1" applyBorder="1" applyAlignment="1">
      <alignment horizontal="center" vertical="center"/>
    </xf>
    <xf numFmtId="0" fontId="3" fillId="8" borderId="6" xfId="1" applyFont="1" applyFill="1" applyBorder="1" applyAlignment="1">
      <alignment horizontal="center" vertical="center"/>
    </xf>
    <xf numFmtId="0" fontId="3" fillId="8" borderId="10" xfId="1" applyFont="1" applyFill="1" applyBorder="1" applyAlignment="1">
      <alignment horizontal="center" vertical="center"/>
    </xf>
    <xf numFmtId="0" fontId="12" fillId="8" borderId="36" xfId="1" applyFont="1" applyFill="1" applyBorder="1" applyAlignment="1">
      <alignment vertical="center"/>
    </xf>
    <xf numFmtId="0" fontId="3" fillId="8" borderId="12" xfId="1" applyFont="1" applyFill="1" applyBorder="1" applyAlignment="1">
      <alignment vertical="center"/>
    </xf>
    <xf numFmtId="10" fontId="9" fillId="8" borderId="6" xfId="1" applyNumberFormat="1" applyFont="1" applyFill="1" applyBorder="1" applyAlignment="1">
      <alignment horizontal="center" vertical="center"/>
    </xf>
    <xf numFmtId="10" fontId="9" fillId="8" borderId="32" xfId="1" applyNumberFormat="1" applyFont="1" applyFill="1" applyBorder="1" applyAlignment="1">
      <alignment horizontal="center" vertical="center"/>
    </xf>
    <xf numFmtId="10" fontId="9" fillId="8" borderId="33" xfId="1" applyNumberFormat="1" applyFont="1" applyFill="1" applyBorder="1" applyAlignment="1">
      <alignment horizontal="center" vertical="center"/>
    </xf>
    <xf numFmtId="10" fontId="9" fillId="8" borderId="34" xfId="1" applyNumberFormat="1" applyFont="1" applyFill="1" applyBorder="1" applyAlignment="1">
      <alignment horizontal="center" vertical="center"/>
    </xf>
    <xf numFmtId="0" fontId="3" fillId="5" borderId="1" xfId="1" applyFont="1" applyFill="1" applyAlignment="1">
      <alignment vertical="center"/>
    </xf>
    <xf numFmtId="6" fontId="3" fillId="5" borderId="1" xfId="1" applyNumberFormat="1" applyFont="1" applyFill="1" applyAlignment="1">
      <alignment horizontal="center" vertical="center"/>
    </xf>
    <xf numFmtId="0" fontId="12" fillId="5" borderId="1" xfId="1" applyFont="1" applyFill="1" applyAlignment="1">
      <alignment vertical="center"/>
    </xf>
    <xf numFmtId="164" fontId="9" fillId="8" borderId="8" xfId="1" applyNumberFormat="1" applyFont="1" applyFill="1" applyBorder="1" applyAlignment="1">
      <alignment horizontal="center" vertical="center"/>
    </xf>
    <xf numFmtId="0" fontId="3" fillId="5" borderId="1" xfId="1" applyFont="1" applyFill="1" applyAlignment="1">
      <alignment horizontal="center" vertical="center"/>
    </xf>
    <xf numFmtId="0" fontId="5" fillId="3" borderId="2" xfId="1" applyFont="1" applyFill="1" applyBorder="1" applyAlignment="1">
      <alignment horizontal="left" vertical="center"/>
    </xf>
    <xf numFmtId="0" fontId="4" fillId="7" borderId="4" xfId="1" applyFill="1" applyBorder="1" applyAlignment="1">
      <alignment horizontal="center"/>
    </xf>
    <xf numFmtId="0" fontId="5" fillId="3" borderId="11" xfId="1" applyFont="1" applyFill="1" applyBorder="1" applyAlignment="1">
      <alignment horizontal="left" vertical="center"/>
    </xf>
    <xf numFmtId="0" fontId="8" fillId="3" borderId="11" xfId="1" applyFont="1" applyFill="1" applyBorder="1" applyAlignment="1">
      <alignment vertical="center"/>
    </xf>
    <xf numFmtId="0" fontId="6" fillId="3" borderId="15" xfId="1" applyFont="1" applyFill="1" applyBorder="1" applyAlignment="1">
      <alignment horizontal="center" vertical="center"/>
    </xf>
    <xf numFmtId="1" fontId="2" fillId="6" borderId="10" xfId="1" applyNumberFormat="1" applyFont="1" applyFill="1" applyBorder="1" applyAlignment="1">
      <alignment horizontal="center" vertical="center"/>
    </xf>
    <xf numFmtId="9" fontId="1" fillId="4" borderId="20" xfId="1" applyNumberFormat="1" applyFont="1" applyFill="1" applyBorder="1" applyAlignment="1" applyProtection="1">
      <alignment horizontal="center" vertical="center"/>
      <protection locked="0"/>
    </xf>
    <xf numFmtId="9" fontId="1" fillId="4" borderId="21" xfId="1" applyNumberFormat="1" applyFont="1" applyFill="1" applyBorder="1" applyAlignment="1" applyProtection="1">
      <alignment horizontal="center" vertical="center"/>
      <protection locked="0"/>
    </xf>
    <xf numFmtId="10" fontId="1" fillId="4" borderId="17" xfId="1" applyNumberFormat="1" applyFont="1" applyFill="1" applyBorder="1" applyAlignment="1" applyProtection="1">
      <alignment horizontal="center" vertical="center"/>
      <protection locked="0"/>
    </xf>
    <xf numFmtId="3" fontId="2" fillId="4" borderId="23" xfId="1" applyNumberFormat="1" applyFont="1" applyFill="1" applyBorder="1" applyAlignment="1" applyProtection="1">
      <alignment horizontal="center" vertical="center"/>
      <protection locked="0"/>
    </xf>
    <xf numFmtId="0" fontId="5" fillId="3" borderId="15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8" borderId="9" xfId="1" applyFont="1" applyFill="1" applyBorder="1" applyAlignment="1">
      <alignment vertical="center"/>
    </xf>
    <xf numFmtId="0" fontId="5" fillId="3" borderId="16" xfId="1" applyFont="1" applyFill="1" applyBorder="1" applyAlignment="1">
      <alignment vertical="center"/>
    </xf>
    <xf numFmtId="0" fontId="16" fillId="3" borderId="35" xfId="1" applyFont="1" applyFill="1" applyBorder="1" applyAlignment="1">
      <alignment vertical="center"/>
    </xf>
    <xf numFmtId="164" fontId="2" fillId="3" borderId="23" xfId="1" applyNumberFormat="1" applyFont="1" applyFill="1" applyBorder="1" applyAlignment="1">
      <alignment horizontal="center" vertical="center"/>
    </xf>
    <xf numFmtId="165" fontId="2" fillId="3" borderId="19" xfId="1" applyNumberFormat="1" applyFont="1" applyFill="1" applyBorder="1" applyAlignment="1">
      <alignment horizontal="center" vertical="center"/>
    </xf>
    <xf numFmtId="165" fontId="2" fillId="3" borderId="40" xfId="1" applyNumberFormat="1" applyFont="1" applyFill="1" applyBorder="1" applyAlignment="1">
      <alignment horizontal="center" vertical="center"/>
    </xf>
    <xf numFmtId="0" fontId="16" fillId="3" borderId="11" xfId="1" applyFont="1" applyFill="1" applyBorder="1" applyAlignment="1">
      <alignment vertical="center"/>
    </xf>
    <xf numFmtId="9" fontId="1" fillId="4" borderId="36" xfId="1" applyNumberFormat="1" applyFont="1" applyFill="1" applyBorder="1" applyAlignment="1">
      <alignment horizontal="center" vertical="center"/>
    </xf>
    <xf numFmtId="10" fontId="1" fillId="4" borderId="41" xfId="1" applyNumberFormat="1" applyFont="1" applyFill="1" applyBorder="1" applyAlignment="1">
      <alignment horizontal="center" vertical="center"/>
    </xf>
    <xf numFmtId="10" fontId="1" fillId="4" borderId="12" xfId="1" applyNumberFormat="1" applyFont="1" applyFill="1" applyBorder="1" applyAlignment="1">
      <alignment horizontal="center" vertical="center"/>
    </xf>
    <xf numFmtId="0" fontId="5" fillId="8" borderId="16" xfId="1" applyFont="1" applyFill="1" applyBorder="1" applyAlignment="1">
      <alignment vertical="center"/>
    </xf>
    <xf numFmtId="0" fontId="5" fillId="8" borderId="15" xfId="1" applyFont="1" applyFill="1" applyBorder="1" applyAlignment="1">
      <alignment horizontal="center" vertical="center"/>
    </xf>
    <xf numFmtId="165" fontId="2" fillId="8" borderId="16" xfId="1" applyNumberFormat="1" applyFont="1" applyFill="1" applyBorder="1" applyAlignment="1">
      <alignment horizontal="center" vertical="center"/>
    </xf>
    <xf numFmtId="165" fontId="4" fillId="0" borderId="1" xfId="1" applyNumberFormat="1"/>
    <xf numFmtId="165" fontId="2" fillId="3" borderId="9" xfId="1" applyNumberFormat="1" applyFont="1" applyFill="1" applyBorder="1" applyAlignment="1">
      <alignment horizontal="center" vertical="center"/>
    </xf>
    <xf numFmtId="165" fontId="2" fillId="5" borderId="1" xfId="1" applyNumberFormat="1" applyFont="1" applyFill="1" applyAlignment="1">
      <alignment horizontal="center" vertical="center"/>
    </xf>
    <xf numFmtId="0" fontId="5" fillId="8" borderId="11" xfId="1" applyFont="1" applyFill="1" applyBorder="1" applyAlignment="1">
      <alignment vertical="center"/>
    </xf>
    <xf numFmtId="164" fontId="2" fillId="8" borderId="10" xfId="1" applyNumberFormat="1" applyFont="1" applyFill="1" applyBorder="1" applyAlignment="1">
      <alignment horizontal="center" vertical="center"/>
    </xf>
    <xf numFmtId="164" fontId="9" fillId="5" borderId="1" xfId="1" applyNumberFormat="1" applyFont="1" applyFill="1" applyAlignment="1">
      <alignment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10" fillId="2" borderId="27" xfId="1" applyFont="1" applyFill="1" applyBorder="1" applyAlignment="1">
      <alignment horizontal="center" vertical="center"/>
    </xf>
    <xf numFmtId="0" fontId="10" fillId="2" borderId="26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3" fillId="2" borderId="1" xfId="1" applyFont="1" applyFill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4" fillId="2" borderId="1" xfId="1" applyFont="1" applyFill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11" fillId="0" borderId="1" xfId="1" applyFont="1" applyAlignment="1">
      <alignment horizontal="center" vertical="center"/>
    </xf>
    <xf numFmtId="0" fontId="11" fillId="0" borderId="14" xfId="1" applyFont="1" applyBorder="1" applyAlignment="1">
      <alignment horizontal="center"/>
    </xf>
    <xf numFmtId="0" fontId="11" fillId="0" borderId="15" xfId="1" applyFont="1" applyBorder="1" applyAlignment="1">
      <alignment horizontal="center"/>
    </xf>
    <xf numFmtId="0" fontId="11" fillId="0" borderId="26" xfId="1" applyFont="1" applyBorder="1" applyAlignment="1">
      <alignment horizontal="center"/>
    </xf>
    <xf numFmtId="0" fontId="8" fillId="3" borderId="14" xfId="1" applyFont="1" applyFill="1" applyBorder="1" applyAlignment="1">
      <alignment horizontal="center" vertical="center"/>
    </xf>
    <xf numFmtId="0" fontId="8" fillId="3" borderId="15" xfId="1" applyFont="1" applyFill="1" applyBorder="1" applyAlignment="1">
      <alignment horizontal="center" vertical="center"/>
    </xf>
    <xf numFmtId="0" fontId="8" fillId="3" borderId="10" xfId="1" applyFont="1" applyFill="1" applyBorder="1" applyAlignment="1">
      <alignment horizontal="center" vertical="center"/>
    </xf>
    <xf numFmtId="0" fontId="5" fillId="3" borderId="14" xfId="1" applyFont="1" applyFill="1" applyBorder="1" applyAlignment="1">
      <alignment horizontal="left" vertical="center"/>
    </xf>
    <xf numFmtId="0" fontId="5" fillId="3" borderId="15" xfId="1" applyFont="1" applyFill="1" applyBorder="1" applyAlignment="1">
      <alignment horizontal="left" vertical="center"/>
    </xf>
    <xf numFmtId="0" fontId="5" fillId="3" borderId="10" xfId="1" applyFont="1" applyFill="1" applyBorder="1" applyAlignment="1">
      <alignment horizontal="left" vertical="center"/>
    </xf>
    <xf numFmtId="0" fontId="15" fillId="0" borderId="1" xfId="1" applyFont="1" applyAlignment="1">
      <alignment horizontal="center" vertical="center"/>
    </xf>
    <xf numFmtId="164" fontId="3" fillId="5" borderId="15" xfId="1" applyNumberFormat="1" applyFont="1" applyFill="1" applyBorder="1" applyAlignment="1">
      <alignment horizontal="center" vertical="center"/>
    </xf>
    <xf numFmtId="164" fontId="3" fillId="5" borderId="10" xfId="1" applyNumberFormat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0" fillId="2" borderId="1" xfId="1" applyFont="1" applyFill="1" applyAlignment="1">
      <alignment horizontal="center" vertical="center"/>
    </xf>
    <xf numFmtId="0" fontId="10" fillId="2" borderId="7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8" fillId="3" borderId="4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C48C8493-AF44-4CCE-916A-18A626864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5365-ED97-4053-9E9A-8E698B25E004}">
  <dimension ref="A1:C16"/>
  <sheetViews>
    <sheetView workbookViewId="0">
      <selection activeCell="B14" sqref="B14:B16"/>
    </sheetView>
  </sheetViews>
  <sheetFormatPr defaultColWidth="9.140625" defaultRowHeight="15" x14ac:dyDescent="0.25"/>
  <cols>
    <col min="1" max="1" width="13.7109375" style="38" customWidth="1"/>
    <col min="2" max="2" width="14.140625" style="35" customWidth="1"/>
  </cols>
  <sheetData>
    <row r="1" spans="1:3" ht="30" customHeight="1" x14ac:dyDescent="0.25">
      <c r="C1" s="38"/>
    </row>
    <row r="2" spans="1:3" ht="30" customHeight="1" x14ac:dyDescent="0.25">
      <c r="A2" s="37" t="s">
        <v>0</v>
      </c>
      <c r="B2" s="35" t="s">
        <v>50</v>
      </c>
      <c r="C2" s="37" t="s">
        <v>55</v>
      </c>
    </row>
    <row r="3" spans="1:3" ht="30" customHeight="1" x14ac:dyDescent="0.25">
      <c r="A3" s="37" t="s">
        <v>1</v>
      </c>
      <c r="B3" s="36" t="s">
        <v>19</v>
      </c>
      <c r="C3" s="37" t="s">
        <v>54</v>
      </c>
    </row>
    <row r="4" spans="1:3" ht="30" customHeight="1" x14ac:dyDescent="0.25">
      <c r="B4" s="36" t="s">
        <v>18</v>
      </c>
      <c r="C4" s="37" t="s">
        <v>59</v>
      </c>
    </row>
    <row r="5" spans="1:3" ht="30" customHeight="1" x14ac:dyDescent="0.25">
      <c r="B5" s="36" t="s">
        <v>16</v>
      </c>
      <c r="C5" s="37" t="s">
        <v>56</v>
      </c>
    </row>
    <row r="6" spans="1:3" ht="30" customHeight="1" x14ac:dyDescent="0.25">
      <c r="B6" s="36" t="s">
        <v>17</v>
      </c>
      <c r="C6" s="37" t="s">
        <v>58</v>
      </c>
    </row>
    <row r="7" spans="1:3" ht="30" customHeight="1" x14ac:dyDescent="0.25">
      <c r="B7" s="36" t="s">
        <v>21</v>
      </c>
      <c r="C7" s="37" t="s">
        <v>60</v>
      </c>
    </row>
    <row r="8" spans="1:3" ht="30" customHeight="1" x14ac:dyDescent="0.25">
      <c r="B8" s="36" t="s">
        <v>51</v>
      </c>
      <c r="C8" s="37" t="s">
        <v>57</v>
      </c>
    </row>
    <row r="9" spans="1:3" ht="30" customHeight="1" x14ac:dyDescent="0.25">
      <c r="B9" s="36" t="s">
        <v>52</v>
      </c>
      <c r="C9" s="37" t="s">
        <v>53</v>
      </c>
    </row>
    <row r="10" spans="1:3" ht="30" customHeight="1" x14ac:dyDescent="0.25">
      <c r="B10" s="36" t="s">
        <v>14</v>
      </c>
    </row>
    <row r="11" spans="1:3" ht="30" customHeight="1" x14ac:dyDescent="0.25">
      <c r="B11" s="36" t="s">
        <v>15</v>
      </c>
    </row>
    <row r="12" spans="1:3" ht="30" customHeight="1" x14ac:dyDescent="0.25">
      <c r="B12" s="36" t="s">
        <v>20</v>
      </c>
    </row>
    <row r="15" spans="1:3" x14ac:dyDescent="0.25">
      <c r="B15" s="36" t="s">
        <v>137</v>
      </c>
    </row>
    <row r="16" spans="1:3" x14ac:dyDescent="0.25">
      <c r="B16" s="36" t="s">
        <v>138</v>
      </c>
    </row>
  </sheetData>
  <sheetProtection algorithmName="SHA-512" hashValue="+Bg3uXejEArPVWXTN5nub7FlCDCQRX1TYBp9hIOzW5Z9yTOE86Ef5PzrocS0bR470+5/qo+lsMtPpgBhW69bMw==" saltValue="sDpT9Vav+JBEC9d5wIZMwg==" spinCount="100000" sheet="1" formatColumns="0" selectLockedCells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582EB-F2BC-4E06-820B-91CF0CD0E31B}">
  <sheetPr>
    <pageSetUpPr fitToPage="1"/>
  </sheetPr>
  <dimension ref="A1:G36"/>
  <sheetViews>
    <sheetView showGridLines="0" tabSelected="1" topLeftCell="A7" zoomScale="130" zoomScaleNormal="130" workbookViewId="0">
      <selection activeCell="A12" sqref="A12:C12"/>
    </sheetView>
  </sheetViews>
  <sheetFormatPr defaultColWidth="9.140625" defaultRowHeight="15" x14ac:dyDescent="0.25"/>
  <cols>
    <col min="1" max="1" width="68.140625" style="1" customWidth="1"/>
    <col min="2" max="2" width="5.85546875" style="27" customWidth="1"/>
    <col min="3" max="3" width="22.140625" style="12" customWidth="1"/>
    <col min="4" max="4" width="13.7109375" style="1" customWidth="1"/>
    <col min="5" max="16384" width="9.140625" style="1"/>
  </cols>
  <sheetData>
    <row r="1" spans="1:7" ht="41.25" customHeight="1" x14ac:dyDescent="0.25">
      <c r="A1" s="132" t="s">
        <v>146</v>
      </c>
      <c r="B1" s="133"/>
      <c r="C1" s="134"/>
    </row>
    <row r="2" spans="1:7" ht="31.5" customHeight="1" x14ac:dyDescent="0.25">
      <c r="A2" s="138" t="s">
        <v>79</v>
      </c>
      <c r="B2" s="139"/>
      <c r="C2" s="140"/>
    </row>
    <row r="3" spans="1:7" ht="31.5" customHeight="1" x14ac:dyDescent="0.25">
      <c r="A3" s="138" t="s">
        <v>113</v>
      </c>
      <c r="B3" s="139"/>
      <c r="C3" s="140"/>
    </row>
    <row r="4" spans="1:7" ht="31.5" customHeight="1" x14ac:dyDescent="0.25">
      <c r="A4" s="141" t="s">
        <v>80</v>
      </c>
      <c r="B4" s="142"/>
      <c r="C4" s="143"/>
    </row>
    <row r="5" spans="1:7" ht="30" customHeight="1" thickBot="1" x14ac:dyDescent="0.3">
      <c r="A5" s="135" t="s">
        <v>114</v>
      </c>
      <c r="B5" s="136"/>
      <c r="C5" s="137"/>
    </row>
    <row r="6" spans="1:7" ht="32.25" customHeight="1" thickBot="1" x14ac:dyDescent="0.3">
      <c r="A6" s="151" t="s">
        <v>61</v>
      </c>
      <c r="B6" s="152"/>
      <c r="C6" s="153"/>
    </row>
    <row r="7" spans="1:7" ht="33.75" customHeight="1" thickBot="1" x14ac:dyDescent="0.3">
      <c r="A7" s="151" t="s">
        <v>136</v>
      </c>
      <c r="B7" s="152"/>
      <c r="C7" s="153"/>
    </row>
    <row r="8" spans="1:7" ht="24" customHeight="1" thickBot="1" x14ac:dyDescent="0.3">
      <c r="A8" s="10" t="s">
        <v>9</v>
      </c>
      <c r="B8" s="3" t="s">
        <v>3</v>
      </c>
      <c r="C8" s="52" t="s">
        <v>2</v>
      </c>
    </row>
    <row r="9" spans="1:7" ht="24" customHeight="1" thickBot="1" x14ac:dyDescent="0.3">
      <c r="A9" s="10" t="s">
        <v>28</v>
      </c>
      <c r="B9" s="42" t="s">
        <v>4</v>
      </c>
      <c r="C9" s="52"/>
    </row>
    <row r="10" spans="1:7" ht="24" customHeight="1" thickBot="1" x14ac:dyDescent="0.3">
      <c r="A10" s="10" t="s">
        <v>84</v>
      </c>
      <c r="B10" s="42" t="s">
        <v>5</v>
      </c>
      <c r="C10" s="43" t="s">
        <v>2</v>
      </c>
      <c r="D10" s="8"/>
      <c r="E10" s="9"/>
    </row>
    <row r="11" spans="1:7" ht="9.9499999999999993" customHeight="1" thickBot="1" x14ac:dyDescent="0.3">
      <c r="A11" s="67"/>
      <c r="B11" s="68"/>
      <c r="C11" s="69"/>
      <c r="D11" s="8"/>
      <c r="E11" s="9"/>
    </row>
    <row r="12" spans="1:7" s="7" customFormat="1" ht="24" customHeight="1" thickBot="1" x14ac:dyDescent="0.3">
      <c r="A12" s="148" t="s">
        <v>154</v>
      </c>
      <c r="B12" s="149"/>
      <c r="C12" s="150"/>
      <c r="D12" s="45"/>
      <c r="E12" s="46"/>
    </row>
    <row r="13" spans="1:7" s="7" customFormat="1" ht="24" customHeight="1" thickBot="1" x14ac:dyDescent="0.3">
      <c r="A13" s="10" t="s">
        <v>68</v>
      </c>
      <c r="B13" s="3" t="s">
        <v>6</v>
      </c>
      <c r="C13" s="49" t="s">
        <v>2</v>
      </c>
      <c r="D13" s="45"/>
      <c r="E13" s="46"/>
    </row>
    <row r="14" spans="1:7" s="7" customFormat="1" ht="24" customHeight="1" thickBot="1" x14ac:dyDescent="0.3">
      <c r="A14" s="10" t="s">
        <v>69</v>
      </c>
      <c r="B14" s="3" t="s">
        <v>7</v>
      </c>
      <c r="C14" s="48" t="s">
        <v>2</v>
      </c>
      <c r="D14" s="45"/>
      <c r="E14" s="46"/>
    </row>
    <row r="15" spans="1:7" s="7" customFormat="1" ht="24" customHeight="1" thickBot="1" x14ac:dyDescent="0.3">
      <c r="A15" s="10" t="s">
        <v>70</v>
      </c>
      <c r="B15" s="3" t="s">
        <v>8</v>
      </c>
      <c r="C15" s="48" t="s">
        <v>2</v>
      </c>
      <c r="D15" s="45"/>
      <c r="E15" s="46"/>
    </row>
    <row r="16" spans="1:7" s="7" customFormat="1" ht="24" customHeight="1" thickBot="1" x14ac:dyDescent="0.3">
      <c r="A16" s="10" t="s">
        <v>71</v>
      </c>
      <c r="B16" s="3" t="s">
        <v>22</v>
      </c>
      <c r="C16" s="48" t="s">
        <v>2</v>
      </c>
      <c r="D16" s="45"/>
      <c r="E16" s="46"/>
      <c r="G16" s="7" t="s">
        <v>46</v>
      </c>
    </row>
    <row r="17" spans="1:5" s="7" customFormat="1" ht="24" customHeight="1" thickBot="1" x14ac:dyDescent="0.3">
      <c r="A17" s="10" t="s">
        <v>72</v>
      </c>
      <c r="B17" s="3" t="s">
        <v>24</v>
      </c>
      <c r="C17" s="48" t="s">
        <v>2</v>
      </c>
      <c r="D17" s="45"/>
      <c r="E17" s="46"/>
    </row>
    <row r="18" spans="1:5" s="7" customFormat="1" ht="24" customHeight="1" thickBot="1" x14ac:dyDescent="0.3">
      <c r="A18" s="10" t="s">
        <v>73</v>
      </c>
      <c r="B18" s="3" t="s">
        <v>25</v>
      </c>
      <c r="C18" s="48" t="s">
        <v>2</v>
      </c>
      <c r="D18" s="45"/>
      <c r="E18" s="46"/>
    </row>
    <row r="19" spans="1:5" s="7" customFormat="1" ht="24" customHeight="1" thickBot="1" x14ac:dyDescent="0.3">
      <c r="A19" s="10" t="s">
        <v>74</v>
      </c>
      <c r="B19" s="3" t="s">
        <v>26</v>
      </c>
      <c r="C19" s="48" t="s">
        <v>2</v>
      </c>
      <c r="D19" s="45"/>
      <c r="E19" s="46"/>
    </row>
    <row r="20" spans="1:5" s="7" customFormat="1" ht="24" customHeight="1" thickBot="1" x14ac:dyDescent="0.3">
      <c r="A20" s="10" t="s">
        <v>75</v>
      </c>
      <c r="B20" s="3" t="s">
        <v>27</v>
      </c>
      <c r="C20" s="48" t="s">
        <v>2</v>
      </c>
      <c r="D20" s="45"/>
      <c r="E20" s="46"/>
    </row>
    <row r="21" spans="1:5" s="7" customFormat="1" ht="24" customHeight="1" thickBot="1" x14ac:dyDescent="0.3">
      <c r="A21" s="10" t="s">
        <v>76</v>
      </c>
      <c r="B21" s="3" t="s">
        <v>44</v>
      </c>
      <c r="C21" s="48" t="s">
        <v>2</v>
      </c>
      <c r="D21" s="45"/>
      <c r="E21" s="46"/>
    </row>
    <row r="22" spans="1:5" s="7" customFormat="1" ht="24" customHeight="1" thickBot="1" x14ac:dyDescent="0.3">
      <c r="A22" s="10" t="s">
        <v>47</v>
      </c>
      <c r="B22" s="3" t="s">
        <v>62</v>
      </c>
      <c r="C22" s="48" t="s">
        <v>2</v>
      </c>
      <c r="D22" s="45"/>
      <c r="E22" s="46"/>
    </row>
    <row r="23" spans="1:5" s="7" customFormat="1" ht="24" customHeight="1" thickBot="1" x14ac:dyDescent="0.3">
      <c r="A23" s="10" t="s">
        <v>48</v>
      </c>
      <c r="B23" s="3" t="s">
        <v>63</v>
      </c>
      <c r="C23" s="48" t="s">
        <v>2</v>
      </c>
      <c r="D23" s="45"/>
      <c r="E23" s="46"/>
    </row>
    <row r="24" spans="1:5" s="7" customFormat="1" ht="24" customHeight="1" thickBot="1" x14ac:dyDescent="0.3">
      <c r="A24" s="10" t="s">
        <v>49</v>
      </c>
      <c r="B24" s="41" t="s">
        <v>64</v>
      </c>
      <c r="C24" s="48" t="s">
        <v>2</v>
      </c>
      <c r="D24" s="45"/>
      <c r="E24" s="46"/>
    </row>
    <row r="25" spans="1:5" s="7" customFormat="1" ht="24" customHeight="1" thickBot="1" x14ac:dyDescent="0.3">
      <c r="A25" s="10" t="s">
        <v>77</v>
      </c>
      <c r="B25" s="3" t="s">
        <v>65</v>
      </c>
      <c r="C25" s="48" t="s">
        <v>2</v>
      </c>
      <c r="D25" s="45"/>
      <c r="E25" s="46"/>
    </row>
    <row r="26" spans="1:5" s="7" customFormat="1" ht="24" customHeight="1" thickBot="1" x14ac:dyDescent="0.3">
      <c r="A26" s="10" t="s">
        <v>78</v>
      </c>
      <c r="B26" s="3" t="s">
        <v>66</v>
      </c>
      <c r="C26" s="48" t="s">
        <v>2</v>
      </c>
      <c r="D26" s="45"/>
      <c r="E26" s="46"/>
    </row>
    <row r="27" spans="1:5" s="7" customFormat="1" ht="9.9499999999999993" customHeight="1" thickBot="1" x14ac:dyDescent="0.3">
      <c r="A27" s="47"/>
      <c r="B27" s="50"/>
      <c r="C27" s="51"/>
      <c r="D27" s="45"/>
      <c r="E27" s="46"/>
    </row>
    <row r="28" spans="1:5" ht="24" customHeight="1" thickBot="1" x14ac:dyDescent="0.3">
      <c r="A28" s="148" t="s">
        <v>23</v>
      </c>
      <c r="B28" s="149"/>
      <c r="C28" s="150"/>
    </row>
    <row r="29" spans="1:5" ht="24" customHeight="1" thickBot="1" x14ac:dyDescent="0.3">
      <c r="A29" s="66" t="s">
        <v>67</v>
      </c>
      <c r="B29" s="70" t="s">
        <v>81</v>
      </c>
      <c r="C29" s="120" t="s">
        <v>2</v>
      </c>
    </row>
    <row r="30" spans="1:5" ht="24" customHeight="1" thickBot="1" x14ac:dyDescent="0.3">
      <c r="A30" s="115" t="s">
        <v>83</v>
      </c>
      <c r="B30" s="70" t="s">
        <v>85</v>
      </c>
      <c r="C30" s="121" t="s">
        <v>2</v>
      </c>
    </row>
    <row r="31" spans="1:5" ht="24" customHeight="1" thickBot="1" x14ac:dyDescent="0.3">
      <c r="A31" s="115" t="s">
        <v>82</v>
      </c>
      <c r="B31" s="70" t="s">
        <v>85</v>
      </c>
      <c r="C31" s="121"/>
    </row>
    <row r="32" spans="1:5" ht="24" customHeight="1" thickBot="1" x14ac:dyDescent="0.3">
      <c r="A32" s="119" t="s">
        <v>145</v>
      </c>
      <c r="B32" s="70" t="s">
        <v>86</v>
      </c>
      <c r="C32" s="121"/>
    </row>
    <row r="33" spans="1:4" ht="24" customHeight="1" thickBot="1" x14ac:dyDescent="0.3">
      <c r="A33" s="119" t="s">
        <v>139</v>
      </c>
      <c r="B33" s="70" t="s">
        <v>87</v>
      </c>
      <c r="C33" s="122"/>
    </row>
    <row r="34" spans="1:4" ht="15.75" thickBot="1" x14ac:dyDescent="0.3">
      <c r="A34" s="145" t="s">
        <v>115</v>
      </c>
      <c r="B34" s="146"/>
      <c r="C34" s="147"/>
      <c r="D34" s="24" t="s">
        <v>2</v>
      </c>
    </row>
    <row r="36" spans="1:4" ht="23.25" customHeight="1" x14ac:dyDescent="0.25">
      <c r="A36" s="144"/>
      <c r="B36" s="144"/>
      <c r="C36" s="144"/>
    </row>
  </sheetData>
  <sheetProtection algorithmName="SHA-512" hashValue="YTyiV01HsNKOlbvT3d+XeFehrfkhUIplbzvmsHIMDF3JvfETUhHhMlGbyViJxmeAMBGXVFrbPVvVsSliKPZ4hw==" saltValue="V8kmkat7wY1JcXHjsBP+Ug==" spinCount="100000" sheet="1" formatColumns="0" selectLockedCells="1"/>
  <mergeCells count="11">
    <mergeCell ref="A1:C1"/>
    <mergeCell ref="A5:C5"/>
    <mergeCell ref="A2:C2"/>
    <mergeCell ref="A4:C4"/>
    <mergeCell ref="A36:C36"/>
    <mergeCell ref="A34:C34"/>
    <mergeCell ref="A12:C12"/>
    <mergeCell ref="A28:C28"/>
    <mergeCell ref="A6:C6"/>
    <mergeCell ref="A7:C7"/>
    <mergeCell ref="A3:C3"/>
  </mergeCells>
  <pageMargins left="0.7" right="0.7" top="0.75" bottom="0.75" header="0.3" footer="0.3"/>
  <pageSetup paperSize="9" scale="8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B605A-FDE6-4DBC-9F16-7DDC6DF657B2}">
  <dimension ref="A1:V70"/>
  <sheetViews>
    <sheetView showGridLines="0" topLeftCell="A10" zoomScale="120" zoomScaleNormal="120" workbookViewId="0">
      <selection activeCell="C20" sqref="C20"/>
    </sheetView>
  </sheetViews>
  <sheetFormatPr defaultColWidth="9.140625" defaultRowHeight="15" x14ac:dyDescent="0.25"/>
  <cols>
    <col min="1" max="1" width="79.140625" style="1" customWidth="1"/>
    <col min="2" max="2" width="5.85546875" style="12" customWidth="1"/>
    <col min="3" max="3" width="16.7109375" style="12" customWidth="1"/>
    <col min="4" max="7" width="16.7109375" style="1" customWidth="1"/>
    <col min="8" max="8" width="13.7109375" style="1" customWidth="1"/>
    <col min="9" max="16384" width="9.140625" style="1"/>
  </cols>
  <sheetData>
    <row r="1" spans="1:13" ht="47.25" customHeight="1" x14ac:dyDescent="0.25">
      <c r="A1" s="132" t="s">
        <v>147</v>
      </c>
      <c r="B1" s="133"/>
      <c r="C1" s="133"/>
      <c r="D1" s="133"/>
      <c r="E1" s="133"/>
      <c r="F1" s="133"/>
      <c r="G1" s="134"/>
    </row>
    <row r="2" spans="1:13" ht="36.75" customHeight="1" x14ac:dyDescent="0.25">
      <c r="A2" s="141" t="s">
        <v>80</v>
      </c>
      <c r="B2" s="142"/>
      <c r="C2" s="142"/>
      <c r="D2" s="142"/>
      <c r="E2" s="142"/>
      <c r="F2" s="142"/>
      <c r="G2" s="143"/>
    </row>
    <row r="3" spans="1:13" ht="30" customHeight="1" thickBot="1" x14ac:dyDescent="0.3">
      <c r="A3" s="157" t="s">
        <v>114</v>
      </c>
      <c r="B3" s="158"/>
      <c r="C3" s="158"/>
      <c r="D3" s="158"/>
      <c r="E3" s="158"/>
      <c r="F3" s="158"/>
      <c r="G3" s="159"/>
    </row>
    <row r="4" spans="1:13" ht="16.5" customHeight="1" thickBot="1" x14ac:dyDescent="0.3">
      <c r="A4" s="19"/>
      <c r="B4" s="20"/>
      <c r="C4" s="28" t="s">
        <v>13</v>
      </c>
      <c r="D4" s="28" t="s">
        <v>40</v>
      </c>
      <c r="E4" s="28" t="s">
        <v>41</v>
      </c>
      <c r="F4" s="28" t="s">
        <v>42</v>
      </c>
      <c r="G4" s="28" t="s">
        <v>43</v>
      </c>
    </row>
    <row r="5" spans="1:13" ht="16.5" customHeight="1" thickBot="1" x14ac:dyDescent="0.3">
      <c r="A5" s="148" t="s">
        <v>11</v>
      </c>
      <c r="B5" s="150"/>
      <c r="C5" s="21"/>
      <c r="D5" s="21"/>
      <c r="E5" s="21"/>
      <c r="F5" s="21"/>
      <c r="G5" s="22"/>
    </row>
    <row r="6" spans="1:13" ht="30" customHeight="1" thickBot="1" x14ac:dyDescent="0.3">
      <c r="A6" s="101" t="s">
        <v>116</v>
      </c>
      <c r="B6" s="102"/>
      <c r="C6" s="63" t="s">
        <v>53</v>
      </c>
      <c r="D6" s="64" t="s">
        <v>53</v>
      </c>
      <c r="E6" s="64" t="s">
        <v>56</v>
      </c>
      <c r="F6" s="64" t="s">
        <v>57</v>
      </c>
      <c r="G6" s="65" t="s">
        <v>57</v>
      </c>
    </row>
    <row r="7" spans="1:13" ht="30" customHeight="1" x14ac:dyDescent="0.25">
      <c r="A7" s="103" t="s">
        <v>117</v>
      </c>
      <c r="B7" s="39"/>
      <c r="C7" s="61" t="s">
        <v>0</v>
      </c>
      <c r="D7" s="62" t="s">
        <v>1</v>
      </c>
      <c r="E7" s="62" t="s">
        <v>1</v>
      </c>
      <c r="F7" s="62" t="s">
        <v>0</v>
      </c>
      <c r="G7" s="62" t="s">
        <v>0</v>
      </c>
    </row>
    <row r="8" spans="1:13" ht="30" customHeight="1" x14ac:dyDescent="0.25">
      <c r="A8" s="10" t="s">
        <v>118</v>
      </c>
      <c r="B8" s="39"/>
      <c r="C8" s="59" t="s">
        <v>14</v>
      </c>
      <c r="D8" s="44" t="s">
        <v>19</v>
      </c>
      <c r="E8" s="44" t="s">
        <v>14</v>
      </c>
      <c r="F8" s="44" t="s">
        <v>17</v>
      </c>
      <c r="G8" s="44" t="s">
        <v>18</v>
      </c>
    </row>
    <row r="9" spans="1:13" ht="9.9499999999999993" customHeight="1" thickBot="1" x14ac:dyDescent="0.3">
      <c r="A9" s="104"/>
      <c r="B9" s="60"/>
      <c r="C9" s="21"/>
      <c r="D9" s="21"/>
      <c r="E9" s="21"/>
      <c r="F9" s="21"/>
      <c r="G9" s="22"/>
    </row>
    <row r="10" spans="1:13" ht="16.5" thickBot="1" x14ac:dyDescent="0.3">
      <c r="A10" s="10" t="s">
        <v>119</v>
      </c>
      <c r="B10" s="3" t="s">
        <v>3</v>
      </c>
      <c r="C10" s="18">
        <v>780000</v>
      </c>
      <c r="D10" s="18">
        <v>620000</v>
      </c>
      <c r="E10" s="18">
        <v>420000</v>
      </c>
      <c r="F10" s="18">
        <v>660000</v>
      </c>
      <c r="G10" s="23">
        <v>720000</v>
      </c>
    </row>
    <row r="11" spans="1:13" ht="16.5" thickBot="1" x14ac:dyDescent="0.3">
      <c r="A11" s="2" t="s">
        <v>120</v>
      </c>
      <c r="B11" s="3" t="s">
        <v>88</v>
      </c>
      <c r="C11" s="155">
        <f>SUM(C10:G10)</f>
        <v>3200000</v>
      </c>
      <c r="D11" s="155"/>
      <c r="E11" s="155"/>
      <c r="F11" s="155"/>
      <c r="G11" s="156"/>
    </row>
    <row r="12" spans="1:13" ht="9.9499999999999993" customHeight="1" thickBot="1" x14ac:dyDescent="0.3">
      <c r="A12" s="4"/>
      <c r="B12" s="5"/>
      <c r="C12" s="6"/>
      <c r="F12" s="7"/>
    </row>
    <row r="13" spans="1:13" ht="16.5" thickBot="1" x14ac:dyDescent="0.3">
      <c r="A13" s="160" t="s">
        <v>10</v>
      </c>
      <c r="B13" s="161"/>
      <c r="C13" s="21"/>
      <c r="D13" s="21"/>
      <c r="E13" s="21"/>
      <c r="F13" s="21"/>
      <c r="G13" s="22"/>
      <c r="H13" s="8" t="s">
        <v>2</v>
      </c>
      <c r="I13" s="9"/>
    </row>
    <row r="14" spans="1:13" ht="16.5" thickBot="1" x14ac:dyDescent="0.3">
      <c r="A14" s="73" t="s">
        <v>28</v>
      </c>
      <c r="B14" s="3" t="s">
        <v>4</v>
      </c>
      <c r="C14" s="74">
        <v>650</v>
      </c>
      <c r="D14" s="74">
        <v>490</v>
      </c>
      <c r="E14" s="74">
        <v>405</v>
      </c>
      <c r="F14" s="74">
        <v>1070</v>
      </c>
      <c r="G14" s="74">
        <v>1250</v>
      </c>
      <c r="H14" s="8"/>
      <c r="I14" s="9"/>
    </row>
    <row r="15" spans="1:13" ht="16.5" thickBot="1" x14ac:dyDescent="0.3">
      <c r="A15" s="10" t="s">
        <v>29</v>
      </c>
      <c r="B15" s="3" t="s">
        <v>5</v>
      </c>
      <c r="C15" s="13">
        <v>48</v>
      </c>
      <c r="D15" s="13">
        <v>50</v>
      </c>
      <c r="E15" s="13">
        <v>51</v>
      </c>
      <c r="F15" s="13">
        <v>52</v>
      </c>
      <c r="G15" s="13">
        <v>52</v>
      </c>
      <c r="H15" s="8"/>
      <c r="I15" s="9"/>
    </row>
    <row r="16" spans="1:13" ht="16.5" thickBot="1" x14ac:dyDescent="0.3">
      <c r="A16" s="10" t="s">
        <v>121</v>
      </c>
      <c r="B16" s="3" t="s">
        <v>89</v>
      </c>
      <c r="C16" s="75">
        <f>C14*C15</f>
        <v>31200</v>
      </c>
      <c r="D16" s="76">
        <f>D14*D15</f>
        <v>24500</v>
      </c>
      <c r="E16" s="76">
        <f>E14*E15</f>
        <v>20655</v>
      </c>
      <c r="F16" s="76">
        <f>F14*F15</f>
        <v>55640</v>
      </c>
      <c r="G16" s="77">
        <f>G14*G15</f>
        <v>65000</v>
      </c>
      <c r="H16" s="8"/>
      <c r="I16" s="9"/>
      <c r="M16" s="1" t="s">
        <v>2</v>
      </c>
    </row>
    <row r="17" spans="1:11" ht="16.5" thickBot="1" x14ac:dyDescent="0.3">
      <c r="A17" s="2" t="s">
        <v>122</v>
      </c>
      <c r="B17" s="3" t="s">
        <v>90</v>
      </c>
      <c r="C17" s="75">
        <f>C16-C34</f>
        <v>24798</v>
      </c>
      <c r="D17" s="76">
        <f>D16-D34</f>
        <v>16798</v>
      </c>
      <c r="E17" s="76">
        <f>E16-E34</f>
        <v>14560</v>
      </c>
      <c r="F17" s="76">
        <f>F16-F34</f>
        <v>50358</v>
      </c>
      <c r="G17" s="77">
        <f>G16-G34</f>
        <v>45050</v>
      </c>
      <c r="H17" s="8"/>
      <c r="I17" s="14" t="s">
        <v>2</v>
      </c>
    </row>
    <row r="18" spans="1:11" ht="9.9499999999999993" customHeight="1" thickBot="1" x14ac:dyDescent="0.3">
      <c r="B18" s="1"/>
      <c r="C18" s="1"/>
      <c r="D18" s="9"/>
      <c r="E18" s="9"/>
      <c r="F18" s="9"/>
      <c r="G18" s="9"/>
      <c r="H18" s="8"/>
      <c r="I18" s="9"/>
    </row>
    <row r="19" spans="1:11" ht="16.5" thickBot="1" x14ac:dyDescent="0.3">
      <c r="A19" s="148" t="s">
        <v>153</v>
      </c>
      <c r="B19" s="150"/>
      <c r="C19" s="11"/>
      <c r="D19" s="11"/>
      <c r="E19" s="11"/>
      <c r="F19" s="11"/>
      <c r="G19" s="11"/>
      <c r="H19" s="8"/>
      <c r="I19" s="9"/>
    </row>
    <row r="20" spans="1:11" ht="16.5" thickBot="1" x14ac:dyDescent="0.3">
      <c r="A20" s="10" t="s">
        <v>30</v>
      </c>
      <c r="B20" s="3" t="s">
        <v>6</v>
      </c>
      <c r="C20" s="30">
        <v>1720</v>
      </c>
      <c r="D20" s="29">
        <v>1650</v>
      </c>
      <c r="E20" s="29">
        <v>1750</v>
      </c>
      <c r="F20" s="29">
        <v>1200</v>
      </c>
      <c r="G20" s="31">
        <v>3000</v>
      </c>
      <c r="H20" s="8"/>
      <c r="I20" s="9"/>
      <c r="J20" s="1" t="s">
        <v>2</v>
      </c>
    </row>
    <row r="21" spans="1:11" ht="16.5" thickBot="1" x14ac:dyDescent="0.3">
      <c r="A21" s="10" t="s">
        <v>31</v>
      </c>
      <c r="B21" s="3" t="s">
        <v>7</v>
      </c>
      <c r="C21" s="30">
        <v>910</v>
      </c>
      <c r="D21" s="29">
        <v>822</v>
      </c>
      <c r="E21" s="29">
        <v>950</v>
      </c>
      <c r="F21" s="29">
        <v>1300</v>
      </c>
      <c r="G21" s="31">
        <v>950</v>
      </c>
      <c r="H21" s="8"/>
      <c r="I21" s="9"/>
    </row>
    <row r="22" spans="1:11" ht="16.5" thickBot="1" x14ac:dyDescent="0.3">
      <c r="A22" s="10" t="s">
        <v>32</v>
      </c>
      <c r="B22" s="3" t="s">
        <v>8</v>
      </c>
      <c r="C22" s="30">
        <v>1002</v>
      </c>
      <c r="D22" s="29">
        <v>750</v>
      </c>
      <c r="E22" s="29">
        <v>1200</v>
      </c>
      <c r="F22" s="29">
        <v>1100</v>
      </c>
      <c r="G22" s="31">
        <v>2500</v>
      </c>
      <c r="H22" s="8"/>
      <c r="I22" s="9"/>
    </row>
    <row r="23" spans="1:11" ht="16.5" thickBot="1" x14ac:dyDescent="0.3">
      <c r="A23" s="10" t="s">
        <v>33</v>
      </c>
      <c r="B23" s="3" t="s">
        <v>22</v>
      </c>
      <c r="C23" s="30">
        <v>2320</v>
      </c>
      <c r="D23" s="29">
        <v>2200</v>
      </c>
      <c r="E23" s="29">
        <v>2075</v>
      </c>
      <c r="F23" s="29">
        <v>1670</v>
      </c>
      <c r="G23" s="31">
        <v>13000</v>
      </c>
      <c r="H23" s="8"/>
      <c r="I23" s="9"/>
      <c r="K23" s="1" t="s">
        <v>46</v>
      </c>
    </row>
    <row r="24" spans="1:11" ht="16.5" thickBot="1" x14ac:dyDescent="0.3">
      <c r="A24" s="10" t="s">
        <v>34</v>
      </c>
      <c r="B24" s="3" t="s">
        <v>24</v>
      </c>
      <c r="C24" s="30">
        <v>450</v>
      </c>
      <c r="D24" s="29">
        <v>200</v>
      </c>
      <c r="E24" s="29">
        <v>120</v>
      </c>
      <c r="F24" s="29">
        <v>12</v>
      </c>
      <c r="G24" s="31">
        <v>500</v>
      </c>
      <c r="H24" s="8"/>
      <c r="I24" s="9"/>
    </row>
    <row r="25" spans="1:11" ht="16.5" thickBot="1" x14ac:dyDescent="0.3">
      <c r="A25" s="10" t="s">
        <v>35</v>
      </c>
      <c r="B25" s="3" t="s">
        <v>25</v>
      </c>
      <c r="C25" s="30">
        <v>0</v>
      </c>
      <c r="D25" s="29">
        <v>1600</v>
      </c>
      <c r="E25" s="29">
        <v>0</v>
      </c>
      <c r="F25" s="29">
        <v>0</v>
      </c>
      <c r="G25" s="31">
        <v>0</v>
      </c>
      <c r="H25" s="8"/>
      <c r="I25" s="9"/>
    </row>
    <row r="26" spans="1:11" ht="16.5" thickBot="1" x14ac:dyDescent="0.3">
      <c r="A26" s="10" t="s">
        <v>36</v>
      </c>
      <c r="B26" s="3" t="s">
        <v>26</v>
      </c>
      <c r="C26" s="30">
        <v>0</v>
      </c>
      <c r="D26" s="29">
        <v>480</v>
      </c>
      <c r="E26" s="29">
        <v>0</v>
      </c>
      <c r="F26" s="29">
        <v>0</v>
      </c>
      <c r="G26" s="31">
        <v>0</v>
      </c>
      <c r="H26" s="8"/>
      <c r="I26" s="9"/>
    </row>
    <row r="27" spans="1:11" ht="16.5" thickBot="1" x14ac:dyDescent="0.3">
      <c r="A27" s="10" t="s">
        <v>37</v>
      </c>
      <c r="B27" s="3" t="s">
        <v>27</v>
      </c>
      <c r="C27" s="30">
        <v>0</v>
      </c>
      <c r="D27" s="29">
        <v>0</v>
      </c>
      <c r="E27" s="29">
        <v>0</v>
      </c>
      <c r="F27" s="29">
        <v>0</v>
      </c>
      <c r="G27" s="31">
        <v>0</v>
      </c>
      <c r="H27" s="8"/>
      <c r="I27" s="9"/>
    </row>
    <row r="28" spans="1:11" ht="16.5" thickBot="1" x14ac:dyDescent="0.3">
      <c r="A28" s="10" t="s">
        <v>38</v>
      </c>
      <c r="B28" s="3" t="s">
        <v>44</v>
      </c>
      <c r="C28" s="30">
        <v>0</v>
      </c>
      <c r="D28" s="29">
        <v>0</v>
      </c>
      <c r="E28" s="29">
        <v>0</v>
      </c>
      <c r="F28" s="29">
        <v>0</v>
      </c>
      <c r="G28" s="31">
        <v>0</v>
      </c>
      <c r="H28" s="8"/>
      <c r="I28" s="9"/>
    </row>
    <row r="29" spans="1:11" ht="16.5" thickBot="1" x14ac:dyDescent="0.3">
      <c r="A29" s="10" t="s">
        <v>47</v>
      </c>
      <c r="B29" s="3" t="s">
        <v>62</v>
      </c>
      <c r="C29" s="30">
        <v>0</v>
      </c>
      <c r="D29" s="29">
        <v>0</v>
      </c>
      <c r="E29" s="29">
        <v>0</v>
      </c>
      <c r="F29" s="29">
        <v>0</v>
      </c>
      <c r="G29" s="31">
        <v>0</v>
      </c>
      <c r="H29" s="8"/>
      <c r="I29" s="9"/>
    </row>
    <row r="30" spans="1:11" ht="16.5" thickBot="1" x14ac:dyDescent="0.3">
      <c r="A30" s="10" t="s">
        <v>48</v>
      </c>
      <c r="B30" s="3" t="s">
        <v>63</v>
      </c>
      <c r="C30" s="30">
        <v>0</v>
      </c>
      <c r="D30" s="29">
        <v>0</v>
      </c>
      <c r="E30" s="29">
        <v>0</v>
      </c>
      <c r="F30" s="29">
        <v>0</v>
      </c>
      <c r="G30" s="31">
        <v>0</v>
      </c>
      <c r="H30" s="8"/>
      <c r="I30" s="9"/>
    </row>
    <row r="31" spans="1:11" ht="16.5" thickBot="1" x14ac:dyDescent="0.3">
      <c r="A31" s="10" t="s">
        <v>49</v>
      </c>
      <c r="B31" s="3" t="s">
        <v>64</v>
      </c>
      <c r="C31" s="30">
        <v>0</v>
      </c>
      <c r="D31" s="29">
        <v>0</v>
      </c>
      <c r="E31" s="29">
        <v>0</v>
      </c>
      <c r="F31" s="29">
        <v>0</v>
      </c>
      <c r="G31" s="31">
        <v>0</v>
      </c>
      <c r="H31" s="8"/>
      <c r="I31" s="9"/>
    </row>
    <row r="32" spans="1:11" ht="16.5" thickBot="1" x14ac:dyDescent="0.3">
      <c r="A32" s="10" t="s">
        <v>39</v>
      </c>
      <c r="B32" s="3" t="s">
        <v>65</v>
      </c>
      <c r="C32" s="30">
        <v>0</v>
      </c>
      <c r="D32" s="29">
        <v>0</v>
      </c>
      <c r="E32" s="29">
        <v>0</v>
      </c>
      <c r="F32" s="29">
        <v>0</v>
      </c>
      <c r="G32" s="31">
        <v>0</v>
      </c>
      <c r="H32" s="8"/>
      <c r="I32" s="9"/>
    </row>
    <row r="33" spans="1:22" ht="16.5" thickBot="1" x14ac:dyDescent="0.3">
      <c r="A33" s="10" t="s">
        <v>45</v>
      </c>
      <c r="B33" s="3" t="s">
        <v>66</v>
      </c>
      <c r="C33" s="32">
        <v>0</v>
      </c>
      <c r="D33" s="33">
        <v>0</v>
      </c>
      <c r="E33" s="33">
        <v>0</v>
      </c>
      <c r="F33" s="33">
        <v>0</v>
      </c>
      <c r="G33" s="34">
        <v>0</v>
      </c>
      <c r="H33" s="8"/>
      <c r="I33" s="9"/>
    </row>
    <row r="34" spans="1:22" ht="18.75" thickBot="1" x14ac:dyDescent="0.3">
      <c r="A34" s="54" t="s">
        <v>133</v>
      </c>
      <c r="B34" s="53" t="s">
        <v>91</v>
      </c>
      <c r="C34" s="55">
        <f>SUM(C20:C33)</f>
        <v>6402</v>
      </c>
      <c r="D34" s="55">
        <f>SUM(D20:D33)</f>
        <v>7702</v>
      </c>
      <c r="E34" s="55">
        <f>SUM(E20:E33)</f>
        <v>6095</v>
      </c>
      <c r="F34" s="55">
        <f>SUM(F20:F33)</f>
        <v>5282</v>
      </c>
      <c r="G34" s="55">
        <f>SUM(G20:G33)</f>
        <v>19950</v>
      </c>
      <c r="H34" s="8"/>
      <c r="I34" s="9"/>
      <c r="V34" s="1" t="s">
        <v>46</v>
      </c>
    </row>
    <row r="35" spans="1:22" ht="18.75" thickBot="1" x14ac:dyDescent="0.3">
      <c r="A35" s="54" t="s">
        <v>132</v>
      </c>
      <c r="B35" s="53" t="s">
        <v>103</v>
      </c>
      <c r="C35" s="55">
        <f>SUM(C34:G34)</f>
        <v>45431</v>
      </c>
      <c r="D35" s="9"/>
      <c r="E35" s="9"/>
      <c r="F35" s="9"/>
      <c r="G35" s="9"/>
      <c r="H35" s="8"/>
      <c r="I35" s="9"/>
    </row>
    <row r="36" spans="1:22" ht="9.9499999999999993" customHeight="1" thickBot="1" x14ac:dyDescent="0.3">
      <c r="A36" s="79"/>
      <c r="B36" s="72" t="s">
        <v>2</v>
      </c>
      <c r="C36" s="78"/>
      <c r="D36" s="9"/>
      <c r="E36" s="9"/>
      <c r="F36" s="9"/>
      <c r="G36" s="9"/>
      <c r="H36" s="8"/>
      <c r="I36" s="9"/>
    </row>
    <row r="37" spans="1:22" ht="16.5" thickBot="1" x14ac:dyDescent="0.3">
      <c r="A37" s="71" t="s">
        <v>12</v>
      </c>
      <c r="B37" s="105"/>
      <c r="C37" s="106"/>
      <c r="D37" s="106"/>
      <c r="E37" s="106"/>
      <c r="F37" s="106"/>
      <c r="G37" s="106"/>
      <c r="H37" s="8"/>
      <c r="I37" s="9"/>
    </row>
    <row r="38" spans="1:22" ht="18.75" thickBot="1" x14ac:dyDescent="0.3">
      <c r="A38" s="40" t="s">
        <v>135</v>
      </c>
      <c r="B38" s="87" t="s">
        <v>92</v>
      </c>
      <c r="C38" s="93">
        <f>C34/C16</f>
        <v>0.2051923076923077</v>
      </c>
      <c r="D38" s="94">
        <f>D34/D16</f>
        <v>0.31436734693877549</v>
      </c>
      <c r="E38" s="94">
        <f>E34/E16</f>
        <v>0.29508593560881141</v>
      </c>
      <c r="F38" s="94">
        <f>F34/F16</f>
        <v>9.493170381020849E-2</v>
      </c>
      <c r="G38" s="95">
        <f>G34/G16</f>
        <v>0.30692307692307691</v>
      </c>
      <c r="H38" s="9"/>
      <c r="I38" s="9"/>
    </row>
    <row r="39" spans="1:22" ht="9" customHeight="1" thickBot="1" x14ac:dyDescent="0.3">
      <c r="A39" s="98"/>
      <c r="B39" s="97"/>
      <c r="C39" s="86"/>
      <c r="D39" s="86"/>
      <c r="E39" s="86"/>
      <c r="F39" s="86"/>
      <c r="G39" s="86"/>
      <c r="H39" s="9"/>
      <c r="I39" s="9"/>
    </row>
    <row r="40" spans="1:22" ht="18.75" thickBot="1" x14ac:dyDescent="0.3">
      <c r="A40" s="40" t="s">
        <v>131</v>
      </c>
      <c r="B40" s="88" t="s">
        <v>94</v>
      </c>
      <c r="C40" s="93">
        <f>C16/C10</f>
        <v>0.04</v>
      </c>
      <c r="D40" s="94">
        <f>D16/D10</f>
        <v>3.9516129032258061E-2</v>
      </c>
      <c r="E40" s="94">
        <f>E16/E10</f>
        <v>4.9178571428571426E-2</v>
      </c>
      <c r="F40" s="94">
        <f>F16/F10</f>
        <v>8.4303030303030296E-2</v>
      </c>
      <c r="G40" s="95">
        <f>G16/G10</f>
        <v>9.0277777777777776E-2</v>
      </c>
      <c r="H40" s="9"/>
      <c r="I40" s="9"/>
    </row>
    <row r="41" spans="1:22" ht="9" customHeight="1" thickBot="1" x14ac:dyDescent="0.3">
      <c r="A41" s="98"/>
      <c r="B41" s="100"/>
      <c r="C41" s="86"/>
      <c r="D41" s="86"/>
      <c r="E41" s="86"/>
      <c r="F41" s="86"/>
      <c r="G41" s="86"/>
      <c r="H41" s="9"/>
      <c r="I41" s="9"/>
    </row>
    <row r="42" spans="1:22" ht="18.75" thickBot="1" x14ac:dyDescent="0.3">
      <c r="A42" s="90" t="s">
        <v>130</v>
      </c>
      <c r="B42" s="88" t="s">
        <v>93</v>
      </c>
      <c r="C42" s="99">
        <f>SUM(C16:G16)</f>
        <v>196995</v>
      </c>
      <c r="D42" s="86"/>
      <c r="E42" s="86"/>
      <c r="F42" s="86"/>
      <c r="G42" s="86"/>
      <c r="H42" s="9"/>
      <c r="I42" s="9"/>
    </row>
    <row r="43" spans="1:22" ht="18.75" thickBot="1" x14ac:dyDescent="0.3">
      <c r="A43" s="91" t="s">
        <v>129</v>
      </c>
      <c r="B43" s="87" t="s">
        <v>95</v>
      </c>
      <c r="C43" s="92">
        <f>C42/C11</f>
        <v>6.1560937500000003E-2</v>
      </c>
      <c r="D43" s="86"/>
      <c r="E43" s="86"/>
      <c r="F43" s="86"/>
      <c r="G43" s="86"/>
      <c r="H43" s="9"/>
      <c r="I43" s="9"/>
    </row>
    <row r="44" spans="1:22" ht="9.9499999999999993" customHeight="1" thickBot="1" x14ac:dyDescent="0.3">
      <c r="A44" s="96"/>
      <c r="B44" s="97"/>
      <c r="C44" s="86"/>
      <c r="D44" s="86"/>
      <c r="E44" s="86"/>
      <c r="F44" s="86"/>
      <c r="G44" s="86"/>
      <c r="H44" s="9"/>
      <c r="I44" s="9"/>
    </row>
    <row r="45" spans="1:22" ht="18.75" thickBot="1" x14ac:dyDescent="0.3">
      <c r="A45" s="40" t="s">
        <v>128</v>
      </c>
      <c r="B45" s="89" t="s">
        <v>96</v>
      </c>
      <c r="C45" s="93">
        <f>C17/C10</f>
        <v>3.1792307692307689E-2</v>
      </c>
      <c r="D45" s="94">
        <f>(D16-D34)/D10</f>
        <v>2.7093548387096773E-2</v>
      </c>
      <c r="E45" s="94">
        <f>(E16-E34)/E10</f>
        <v>3.4666666666666665E-2</v>
      </c>
      <c r="F45" s="94">
        <f>(F16-F34)/F10</f>
        <v>7.6300000000000007E-2</v>
      </c>
      <c r="G45" s="95">
        <f>(G16-G34)/G10</f>
        <v>6.2569444444444441E-2</v>
      </c>
      <c r="H45" s="9"/>
      <c r="I45" s="9"/>
    </row>
    <row r="46" spans="1:22" ht="9" customHeight="1" thickBot="1" x14ac:dyDescent="0.3">
      <c r="A46" s="98"/>
      <c r="B46" s="100"/>
      <c r="C46" s="86"/>
      <c r="D46" s="86"/>
      <c r="E46" s="86"/>
      <c r="F46" s="86"/>
      <c r="G46" s="86"/>
      <c r="H46" s="9"/>
      <c r="I46" s="9"/>
    </row>
    <row r="47" spans="1:22" ht="18.75" thickBot="1" x14ac:dyDescent="0.3">
      <c r="A47" s="90" t="s">
        <v>126</v>
      </c>
      <c r="B47" s="88" t="s">
        <v>97</v>
      </c>
      <c r="C47" s="55">
        <f>SUM(C17:G17)</f>
        <v>151564</v>
      </c>
      <c r="D47" s="86"/>
      <c r="E47" s="86"/>
      <c r="F47" s="86"/>
      <c r="G47" s="86"/>
      <c r="H47" s="9"/>
      <c r="I47" s="9"/>
    </row>
    <row r="48" spans="1:22" ht="18.75" thickBot="1" x14ac:dyDescent="0.3">
      <c r="A48" s="91" t="s">
        <v>127</v>
      </c>
      <c r="B48" s="89" t="s">
        <v>104</v>
      </c>
      <c r="C48" s="92">
        <f>C47/C11</f>
        <v>4.7363750000000003E-2</v>
      </c>
      <c r="D48" s="86"/>
      <c r="E48" s="86"/>
      <c r="F48" s="86"/>
      <c r="G48" s="86"/>
      <c r="H48" s="9"/>
      <c r="I48" s="9"/>
    </row>
    <row r="49" spans="1:8" ht="9.9499999999999993" customHeight="1" thickBot="1" x14ac:dyDescent="0.3"/>
    <row r="50" spans="1:8" ht="16.5" thickBot="1" x14ac:dyDescent="0.3">
      <c r="A50" s="160" t="s">
        <v>23</v>
      </c>
      <c r="B50" s="150"/>
      <c r="C50" s="81"/>
      <c r="D50" s="82"/>
      <c r="E50" s="82"/>
      <c r="F50" s="82"/>
      <c r="G50" s="83"/>
    </row>
    <row r="51" spans="1:8" ht="16.5" thickBot="1" x14ac:dyDescent="0.3">
      <c r="A51" s="114" t="s">
        <v>152</v>
      </c>
      <c r="B51" s="111" t="s">
        <v>81</v>
      </c>
      <c r="C51" s="107">
        <v>0</v>
      </c>
      <c r="D51" s="84">
        <v>0</v>
      </c>
      <c r="E51" s="84">
        <v>0</v>
      </c>
      <c r="F51" s="108">
        <v>0</v>
      </c>
      <c r="G51" s="85">
        <v>0</v>
      </c>
    </row>
    <row r="52" spans="1:8" ht="16.5" thickBot="1" x14ac:dyDescent="0.3">
      <c r="A52" s="114" t="s">
        <v>144</v>
      </c>
      <c r="B52" s="111" t="s">
        <v>85</v>
      </c>
      <c r="C52" s="109">
        <v>6.25E-2</v>
      </c>
      <c r="D52" s="16">
        <v>6.25E-2</v>
      </c>
      <c r="E52" s="16">
        <v>6.25E-2</v>
      </c>
      <c r="F52" s="16">
        <v>6.25E-2</v>
      </c>
      <c r="G52" s="17">
        <v>6.25E-2</v>
      </c>
    </row>
    <row r="53" spans="1:8" ht="16.5" thickBot="1" x14ac:dyDescent="0.3">
      <c r="A53" s="114" t="s">
        <v>123</v>
      </c>
      <c r="B53" s="111" t="s">
        <v>98</v>
      </c>
      <c r="C53" s="116">
        <f>C10*C51</f>
        <v>0</v>
      </c>
      <c r="D53" s="116">
        <f t="shared" ref="D53:G53" si="0">D10*D51</f>
        <v>0</v>
      </c>
      <c r="E53" s="116">
        <f t="shared" si="0"/>
        <v>0</v>
      </c>
      <c r="F53" s="116">
        <f t="shared" si="0"/>
        <v>0</v>
      </c>
      <c r="G53" s="116">
        <f t="shared" si="0"/>
        <v>0</v>
      </c>
    </row>
    <row r="54" spans="1:8" ht="16.5" thickBot="1" x14ac:dyDescent="0.3">
      <c r="A54" s="114" t="s">
        <v>143</v>
      </c>
      <c r="B54" s="111" t="s">
        <v>86</v>
      </c>
      <c r="C54" s="32" t="s">
        <v>138</v>
      </c>
      <c r="D54" s="32" t="s">
        <v>138</v>
      </c>
      <c r="E54" s="32" t="s">
        <v>138</v>
      </c>
      <c r="F54" s="32" t="s">
        <v>138</v>
      </c>
      <c r="G54" s="32" t="s">
        <v>138</v>
      </c>
    </row>
    <row r="55" spans="1:8" ht="16.5" thickBot="1" x14ac:dyDescent="0.3">
      <c r="A55" s="114" t="s">
        <v>139</v>
      </c>
      <c r="B55" s="111" t="s">
        <v>87</v>
      </c>
      <c r="C55" s="110">
        <v>25</v>
      </c>
      <c r="D55" s="110">
        <v>25</v>
      </c>
      <c r="E55" s="110">
        <v>25</v>
      </c>
      <c r="F55" s="110">
        <v>25</v>
      </c>
      <c r="G55" s="110">
        <v>25</v>
      </c>
    </row>
    <row r="56" spans="1:8" ht="16.5" thickBot="1" x14ac:dyDescent="0.3">
      <c r="A56" s="114" t="s">
        <v>141</v>
      </c>
      <c r="B56" s="111" t="s">
        <v>99</v>
      </c>
      <c r="C56" s="117">
        <f>IF(C54="P&amp;I", -PMT(C52/12, C55*12, C53), IF(C54="IO",C53*(C52/12), ""))</f>
        <v>0</v>
      </c>
      <c r="D56" s="117">
        <f t="shared" ref="D56:G56" si="1">IF(D54="P&amp;I", -PMT(D52/12, D55*12, D53), IF(D54="IO",D53*(D52/12), ""))</f>
        <v>0</v>
      </c>
      <c r="E56" s="117">
        <f t="shared" si="1"/>
        <v>0</v>
      </c>
      <c r="F56" s="117">
        <f t="shared" si="1"/>
        <v>0</v>
      </c>
      <c r="G56" s="117">
        <f t="shared" si="1"/>
        <v>0</v>
      </c>
    </row>
    <row r="57" spans="1:8" ht="16.5" thickBot="1" x14ac:dyDescent="0.3">
      <c r="A57" s="114" t="s">
        <v>142</v>
      </c>
      <c r="B57" s="111" t="s">
        <v>100</v>
      </c>
      <c r="C57" s="118">
        <f>IF(C54="",0,(C56*12))</f>
        <v>0</v>
      </c>
      <c r="D57" s="118">
        <f t="shared" ref="D57:G57" si="2">IF(D54="",0,(D56*12))</f>
        <v>0</v>
      </c>
      <c r="E57" s="118">
        <f t="shared" si="2"/>
        <v>0</v>
      </c>
      <c r="F57" s="118">
        <f t="shared" si="2"/>
        <v>0</v>
      </c>
      <c r="G57" s="118">
        <f t="shared" si="2"/>
        <v>0</v>
      </c>
      <c r="H57" s="126" t="s">
        <v>2</v>
      </c>
    </row>
    <row r="58" spans="1:8" ht="16.5" thickBot="1" x14ac:dyDescent="0.3">
      <c r="A58" s="123" t="s">
        <v>150</v>
      </c>
      <c r="B58" s="124" t="s">
        <v>101</v>
      </c>
      <c r="C58" s="125">
        <f>IF(C54="P&amp;I", C56*C55*12, IF(C54="IO", C56*C55*12, ""))</f>
        <v>0</v>
      </c>
      <c r="D58" s="125">
        <f t="shared" ref="D58:G58" si="3">IF(D54="P&amp;I", D56*D55*12, IF(D54="IO", D56*D55*12, ""))</f>
        <v>0</v>
      </c>
      <c r="E58" s="125">
        <f t="shared" si="3"/>
        <v>0</v>
      </c>
      <c r="F58" s="125">
        <f t="shared" si="3"/>
        <v>0</v>
      </c>
      <c r="G58" s="125">
        <f t="shared" si="3"/>
        <v>0</v>
      </c>
    </row>
    <row r="59" spans="1:8" ht="16.5" thickBot="1" x14ac:dyDescent="0.3">
      <c r="A59" s="123" t="s">
        <v>151</v>
      </c>
      <c r="B59" s="124" t="s">
        <v>106</v>
      </c>
      <c r="C59" s="125">
        <f>IF(C54="P&amp;I", C58-C53, IF(C54="IO",C58, ""))</f>
        <v>0</v>
      </c>
      <c r="D59" s="125">
        <f t="shared" ref="D59:G59" si="4">IF(D54="P&amp;I", D58-D53, IF(D54="IO",D58, ""))</f>
        <v>0</v>
      </c>
      <c r="E59" s="125">
        <f t="shared" si="4"/>
        <v>0</v>
      </c>
      <c r="F59" s="125">
        <f t="shared" si="4"/>
        <v>0</v>
      </c>
      <c r="G59" s="125">
        <f t="shared" si="4"/>
        <v>0</v>
      </c>
    </row>
    <row r="60" spans="1:8" ht="16.5" thickBot="1" x14ac:dyDescent="0.3">
      <c r="A60" s="123" t="s">
        <v>149</v>
      </c>
      <c r="B60" s="124" t="s">
        <v>107</v>
      </c>
      <c r="C60" s="125">
        <f>SUM(C59:G59)</f>
        <v>0</v>
      </c>
      <c r="D60" s="128"/>
      <c r="E60" s="128"/>
      <c r="F60" s="128"/>
      <c r="G60" s="128"/>
    </row>
    <row r="61" spans="1:8" ht="16.5" thickBot="1" x14ac:dyDescent="0.3">
      <c r="A61" s="114" t="s">
        <v>148</v>
      </c>
      <c r="B61" s="112" t="s">
        <v>108</v>
      </c>
      <c r="C61" s="127">
        <f>SUM(C57:G57)</f>
        <v>0</v>
      </c>
      <c r="D61" s="80"/>
      <c r="E61" s="80"/>
      <c r="F61" s="80"/>
      <c r="G61" s="80"/>
    </row>
    <row r="62" spans="1:8" ht="16.5" thickBot="1" x14ac:dyDescent="0.3">
      <c r="A62" s="113" t="s">
        <v>124</v>
      </c>
      <c r="B62" s="53" t="s">
        <v>109</v>
      </c>
      <c r="C62" s="56">
        <f>SUM(C53:G53)</f>
        <v>0</v>
      </c>
      <c r="D62" s="26"/>
      <c r="E62" s="26"/>
      <c r="F62" s="26"/>
      <c r="G62" s="26"/>
      <c r="H62" s="15"/>
    </row>
    <row r="63" spans="1:8" ht="16.5" thickBot="1" x14ac:dyDescent="0.3">
      <c r="A63" s="57" t="s">
        <v>125</v>
      </c>
      <c r="B63" s="53" t="s">
        <v>110</v>
      </c>
      <c r="C63" s="58">
        <f>C62/C11</f>
        <v>0</v>
      </c>
      <c r="D63" s="25"/>
      <c r="E63" s="25"/>
      <c r="F63" s="25"/>
      <c r="G63" s="25"/>
      <c r="H63" s="15"/>
    </row>
    <row r="64" spans="1:8" ht="9.9499999999999993" customHeight="1" thickBot="1" x14ac:dyDescent="0.3">
      <c r="C64" s="27"/>
    </row>
    <row r="65" spans="1:7" ht="16.5" thickBot="1" x14ac:dyDescent="0.3">
      <c r="A65" s="148" t="s">
        <v>105</v>
      </c>
      <c r="B65" s="150"/>
      <c r="C65" s="81"/>
      <c r="D65" s="82"/>
      <c r="E65" s="82"/>
      <c r="F65" s="82"/>
      <c r="G65" s="83"/>
    </row>
    <row r="66" spans="1:7" ht="16.5" thickBot="1" x14ac:dyDescent="0.3">
      <c r="A66" s="129" t="s">
        <v>140</v>
      </c>
      <c r="B66" s="53" t="s">
        <v>111</v>
      </c>
      <c r="C66" s="130">
        <f>C17- C57</f>
        <v>24798</v>
      </c>
      <c r="D66" s="130">
        <f t="shared" ref="D66:G66" si="5">D17- D57</f>
        <v>16798</v>
      </c>
      <c r="E66" s="130">
        <f t="shared" si="5"/>
        <v>14560</v>
      </c>
      <c r="F66" s="130">
        <f t="shared" si="5"/>
        <v>50358</v>
      </c>
      <c r="G66" s="130">
        <f t="shared" si="5"/>
        <v>45050</v>
      </c>
    </row>
    <row r="67" spans="1:7" ht="18.75" thickBot="1" x14ac:dyDescent="0.3">
      <c r="A67" s="54" t="s">
        <v>134</v>
      </c>
      <c r="B67" s="53" t="s">
        <v>112</v>
      </c>
      <c r="C67" s="55">
        <f>SUM(C66:G66)</f>
        <v>151564</v>
      </c>
      <c r="D67" s="131"/>
      <c r="E67" s="131"/>
      <c r="F67" s="131"/>
      <c r="G67" s="131"/>
    </row>
    <row r="68" spans="1:7" ht="9" customHeight="1" x14ac:dyDescent="0.25"/>
    <row r="70" spans="1:7" ht="25.5" customHeight="1" x14ac:dyDescent="0.25">
      <c r="A70" s="154" t="s">
        <v>102</v>
      </c>
      <c r="B70" s="154"/>
      <c r="C70" s="154"/>
      <c r="D70" s="154"/>
      <c r="E70" s="154"/>
      <c r="F70" s="154"/>
      <c r="G70" s="154"/>
    </row>
  </sheetData>
  <sheetProtection algorithmName="SHA-512" hashValue="Paq1xbVmDcWdJO18h5Ms6ZLT6h2/gT6KN8YmZBOiyFq56DXs4+SVTZiskubOJmHYKigWTUmhUwtUR5jr76gsGQ==" saltValue="HzpJUw2D/rc8UTRIxxTATw==" spinCount="100000" sheet="1" formatColumns="0" selectLockedCells="1"/>
  <mergeCells count="10">
    <mergeCell ref="A70:G70"/>
    <mergeCell ref="C11:G11"/>
    <mergeCell ref="A1:G1"/>
    <mergeCell ref="A3:G3"/>
    <mergeCell ref="A2:G2"/>
    <mergeCell ref="A5:B5"/>
    <mergeCell ref="A13:B13"/>
    <mergeCell ref="A19:B19"/>
    <mergeCell ref="A50:B50"/>
    <mergeCell ref="A65:B65"/>
  </mergeCells>
  <pageMargins left="0.31496062992125984" right="0.31496062992125984" top="0.74803149606299213" bottom="0.74803149606299213" header="0.31496062992125984" footer="0.31496062992125984"/>
  <pageSetup paperSize="9" scale="56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DBC68A4-6D1E-4E24-B30B-67DC2B2CAB45}">
          <x14:formula1>
            <xm:f>TABLE!$A$1:$A$3</xm:f>
          </x14:formula1>
          <xm:sqref>C7:G7</xm:sqref>
        </x14:dataValidation>
        <x14:dataValidation type="list" allowBlank="1" showInputMessage="1" showErrorMessage="1" xr:uid="{2BC55778-3721-4F9B-9A7B-05D99C49CF73}">
          <x14:formula1>
            <xm:f>TABLE!$B$1:$B$12</xm:f>
          </x14:formula1>
          <xm:sqref>C8:G8</xm:sqref>
        </x14:dataValidation>
        <x14:dataValidation type="list" allowBlank="1" showInputMessage="1" showErrorMessage="1" xr:uid="{5821386C-3480-4FE1-B132-6CE54C67AB4D}">
          <x14:formula1>
            <xm:f>TABLE!$C$1:$C$9</xm:f>
          </x14:formula1>
          <xm:sqref>C6:G6</xm:sqref>
        </x14:dataValidation>
        <x14:dataValidation type="list" allowBlank="1" showInputMessage="1" showErrorMessage="1" xr:uid="{CD9CC213-26C9-412C-9E13-B97699DAABD8}">
          <x14:formula1>
            <xm:f>TABLE!$B$14:$B$16</xm:f>
          </x14:formula1>
          <xm:sqref>C54:G54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TABLE</vt:lpstr>
      <vt:lpstr>DUE DILIGENCE FORM</vt:lpstr>
      <vt:lpstr> EXPENSES CALCULATOR</vt:lpstr>
      <vt:lpstr>' EXPENSES CALCULATOR'!Print_Area</vt:lpstr>
      <vt:lpstr>'DUE DILIGENCE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Sara Franks</cp:lastModifiedBy>
  <cp:lastPrinted>2025-05-25T06:24:13Z</cp:lastPrinted>
  <dcterms:created xsi:type="dcterms:W3CDTF">2020-01-23T02:54:30Z</dcterms:created>
  <dcterms:modified xsi:type="dcterms:W3CDTF">2025-05-27T07:37:54Z</dcterms:modified>
</cp:coreProperties>
</file>